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Прил.1" sheetId="1" r:id="rId1"/>
    <sheet name="Прил.4" sheetId="2" r:id="rId2"/>
    <sheet name="Прил 5" sheetId="3" state="hidden" r:id="rId3"/>
    <sheet name="Прил.6." sheetId="4" r:id="rId4"/>
    <sheet name="Прил. 7" sheetId="5" r:id="rId5"/>
    <sheet name="Прил. 8" sheetId="6" r:id="rId6"/>
    <sheet name="Прил. 9" sheetId="7" state="hidden" r:id="rId7"/>
    <sheet name="Прил. 10" sheetId="8" state="hidden" r:id="rId8"/>
    <sheet name="Прил. 11" sheetId="9" r:id="rId9"/>
    <sheet name="Прил. 12" sheetId="10" state="hidden" r:id="rId10"/>
    <sheet name="Прил.13" sheetId="11" r:id="rId11"/>
    <sheet name="Прил.14" sheetId="12" r:id="rId12"/>
  </sheets>
  <externalReferences>
    <externalReference r:id="rId15"/>
  </externalReferences>
  <definedNames>
    <definedName name="_Date_" localSheetId="4">'[1]#REF!'!#REF!</definedName>
    <definedName name="_Date_" localSheetId="5">'[1]#REF!'!#REF!</definedName>
    <definedName name="_Date_" localSheetId="1">'[1]#REF!'!#REF!</definedName>
    <definedName name="_Date_" localSheetId="3">'[1]#REF!'!#REF!</definedName>
    <definedName name="_Date_">'[1]#REF!'!#REF!</definedName>
    <definedName name="_PBuh_" localSheetId="4">NA()</definedName>
    <definedName name="_PBuh_" localSheetId="5">NA()</definedName>
    <definedName name="_PBuh_" localSheetId="3">NA()</definedName>
    <definedName name="_PBuh_">NA()</definedName>
    <definedName name="_PBuhN_" localSheetId="4">NA()</definedName>
    <definedName name="_PBuhN_" localSheetId="5">NA()</definedName>
    <definedName name="_PBuhN_" localSheetId="3">NA()</definedName>
    <definedName name="_PBuhN_">NA()</definedName>
    <definedName name="_PRuk_" localSheetId="4">NA()</definedName>
    <definedName name="_PRuk_" localSheetId="5">NA()</definedName>
    <definedName name="_PRuk_" localSheetId="3">NA()</definedName>
    <definedName name="_PRuk_">NA()</definedName>
    <definedName name="_PRukN_" localSheetId="4">NA()</definedName>
    <definedName name="_PRukN_" localSheetId="5">NA()</definedName>
    <definedName name="_PRukN_" localSheetId="3">NA()</definedName>
    <definedName name="_PRukN_">NA()</definedName>
    <definedName name="_xlnm._FilterDatabase" localSheetId="3" hidden="1">'Прил.6.'!$B$13:$G$725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4">'Прил. 7'!$B$13:$H$1141</definedName>
    <definedName name="Excel_BuiltIn__FilterDatabase" localSheetId="5">'Прил. 8'!$B$13:$I$1005</definedName>
    <definedName name="Excel_BuiltIn__FilterDatabase" localSheetId="0">'Прил.1'!$B$14:$E$60</definedName>
    <definedName name="Excel_BuiltIn__FilterDatabase" localSheetId="1">'Прил.4'!$B$18:$F$938</definedName>
    <definedName name="Excel_BuiltIn__FilterDatabase" localSheetId="3">'Прил.6.'!$B$13:$E$60</definedName>
    <definedName name="Excel_BuiltIn_Print_Area" localSheetId="4">'Прил. 7'!$B$6:$H$1141</definedName>
    <definedName name="Excel_BuiltIn_Print_Area" localSheetId="5">'Прил. 8'!$B$6:$I$1004</definedName>
    <definedName name="Excel_BuiltIn_Print_Area" localSheetId="1">'Прил.4'!$A$11:$E$90</definedName>
    <definedName name="Excel_BuiltIn_Print_Area" localSheetId="3">'Прил.6.'!$B$6:$E$60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4">'Прил. 7'!$B$1:$J$1149</definedName>
    <definedName name="_xlnm.Print_Area" localSheetId="5">'Прил. 8'!$B$1:$K$1117</definedName>
    <definedName name="_xlnm.Print_Area" localSheetId="1">'Прил.4'!$A$1:$E$90</definedName>
    <definedName name="_xlnm.Print_Area" localSheetId="3">'Прил.6.'!$B$1:$G$62</definedName>
    <definedName name="ррр" localSheetId="4">NA()</definedName>
    <definedName name="ррр" localSheetId="5">NA()</definedName>
    <definedName name="ррр" localSheetId="3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<sst xmlns="http://schemas.openxmlformats.org/spreadsheetml/2006/main" count="8761" uniqueCount="685">
  <si>
    <t>Приложение 1</t>
  </si>
  <si>
    <t xml:space="preserve">к решению районного Совета народных депутатов </t>
  </si>
  <si>
    <t>«О районном бюджете на 2022 год и на плановый период 2023 и 2024 годов»</t>
  </si>
  <si>
    <t>№ 20/130-РС от    22.12.2022</t>
  </si>
  <si>
    <t xml:space="preserve">                                                                                             Приложение 1</t>
  </si>
  <si>
    <t>"О районном бюджете на 2022 год и на плановый период 2023 и 2024 годов"</t>
  </si>
  <si>
    <t xml:space="preserve">                                                                                                 № 6/36-РС от  23.12.2021года</t>
  </si>
  <si>
    <t xml:space="preserve">Источники финансирования дефицита </t>
  </si>
  <si>
    <t>районного бюджета на 2022 год и на плановый период 2023 и 2024 годов</t>
  </si>
  <si>
    <t>Сумма, тыс.руб.</t>
  </si>
  <si>
    <t>Код</t>
  </si>
  <si>
    <t>Наименование показателя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</si>
  <si>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</si>
  <si>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</si>
  <si>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</si>
  <si>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</si>
  <si>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</si>
  <si>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</si>
  <si>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</si>
  <si>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</si>
  <si>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</si>
  <si>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</si>
  <si>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</si>
  <si>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</si>
  <si>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</si>
  <si>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</si>
  <si>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</si>
  <si>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</si>
  <si>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</si>
  <si>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</si>
  <si>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</si>
  <si>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</si>
  <si>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</si>
  <si>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</si>
  <si>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</si>
  <si>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</si>
  <si>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</si>
  <si>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</si>
  <si>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</si>
  <si>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</si>
  <si>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</si>
  <si>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</si>
  <si>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</si>
  <si>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</si>
  <si>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>Приложение 2</t>
  </si>
  <si>
    <t xml:space="preserve">                                                   Приложение 4</t>
  </si>
  <si>
    <t>к Решению  районного Совета народных депутатов</t>
  </si>
  <si>
    <t>Прогнозируемое поступление доходов в районный бюджет на 2022 год и плановый период 2023 и 2024 годов</t>
  </si>
  <si>
    <t>2022 год</t>
  </si>
  <si>
    <t>2023 год</t>
  </si>
  <si>
    <t>2024 год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</si>
  <si>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</si>
  <si>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</si>
  <si>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</si>
  <si>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</si>
  <si>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</si>
  <si>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</si>
  <si>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</si>
  <si>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</si>
  <si>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</si>
  <si>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</si>
  <si>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</si>
  <si>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</si>
  <si>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</si>
  <si>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</si>
  <si>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</si>
  <si>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</si>
  <si>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</si>
  <si>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</si>
  <si>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</si>
  <si>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</si>
  <si>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</si>
  <si>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</si>
  <si>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</si>
  <si>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>1 13 02995 05 0000 130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</si>
  <si>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</si>
  <si>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</si>
  <si>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</si>
  <si>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</si>
  <si>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</si>
  <si>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</si>
  <si>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</si>
  <si>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1 17 05050 05 0000 180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</si>
  <si>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</si>
  <si>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</si>
  <si>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</si>
  <si>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</si>
  <si>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</si>
  <si>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</si>
  <si>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</si>
  <si>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</si>
  <si>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</si>
  <si>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</si>
  <si>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</si>
  <si>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</si>
  <si>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</si>
  <si>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</si>
  <si>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</si>
  <si>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2 02 20077 05 0000 150</t>
  </si>
  <si>
    <t>Субсидии бюджетам муниципальных районов на софинансирование капитальных вложений в объекты муиципальной собственности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</si>
  <si>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</si>
  <si>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</si>
  <si>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</si>
  <si>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</si>
  <si>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</si>
  <si>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</si>
  <si>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</si>
  <si>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</si>
  <si>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</si>
  <si>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</si>
  <si>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</si>
  <si>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</si>
  <si>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</si>
  <si>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</si>
  <si>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</si>
  <si>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</si>
  <si>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</si>
  <si>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</si>
  <si>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</si>
  <si>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</si>
  <si>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</si>
  <si>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</si>
  <si>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</si>
  <si>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</si>
  <si>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</si>
  <si>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</si>
  <si>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</si>
  <si>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</si>
  <si>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</si>
  <si>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</si>
  <si>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</si>
  <si>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</si>
  <si>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Субвенции бюджетам муниципальных районов на 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</si>
  <si>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</si>
  <si>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</si>
  <si>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</si>
  <si>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</si>
  <si>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</si>
  <si>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</si>
  <si>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</si>
  <si>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</si>
  <si>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</si>
  <si>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</si>
  <si>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</si>
  <si>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</si>
  <si>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</si>
  <si>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</si>
  <si>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</si>
  <si>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</si>
  <si>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</si>
  <si>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</si>
  <si>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</si>
  <si>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</si>
  <si>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</si>
  <si>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</si>
  <si>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</si>
  <si>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</si>
  <si>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</si>
  <si>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</si>
  <si>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</si>
  <si>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</si>
  <si>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</si>
  <si>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</si>
  <si>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</si>
  <si>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</si>
  <si>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</si>
  <si>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</si>
  <si>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</si>
  <si>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</si>
  <si>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№   /-РС от   .03.2022 </t>
  </si>
  <si>
    <t xml:space="preserve">                                                   Приложение 5</t>
  </si>
  <si>
    <t>Бюджетные ассигнования, направляемые на исполнение публичных нормативных обязательств на 2022 год  плановый период 2023 и 2024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</si>
  <si>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</si>
  <si>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</si>
  <si>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</si>
  <si>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</si>
  <si>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</si>
  <si>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</si>
  <si>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</si>
  <si>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                                                   Приложение 6</t>
  </si>
  <si>
    <t>Распределение бюджетных ассигнований по разделам, подразделам классификации расходов районного бюджета на 2022 год и плановый период 2023 и 2024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</si>
  <si>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</si>
  <si>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</si>
  <si>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</si>
  <si>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</si>
  <si>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</si>
  <si>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</si>
  <si>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</si>
  <si>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</si>
  <si>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</si>
  <si>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</si>
  <si>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</si>
  <si>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</si>
  <si>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</si>
  <si>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</si>
  <si>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</si>
  <si>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</si>
  <si>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</si>
  <si>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</si>
  <si>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</si>
  <si>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</si>
  <si>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</si>
  <si>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</si>
  <si>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</si>
  <si>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</si>
  <si>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</si>
  <si>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</si>
  <si>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</si>
  <si>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</si>
  <si>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</si>
  <si>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</si>
  <si>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</si>
  <si>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</si>
  <si>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</si>
  <si>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</si>
  <si>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</si>
  <si>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</si>
  <si>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</si>
  <si>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</si>
  <si>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</si>
  <si>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</si>
  <si>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</si>
  <si>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</si>
  <si>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</si>
  <si>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</si>
  <si>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</si>
  <si>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</si>
  <si>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</si>
  <si>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</si>
  <si>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</si>
  <si>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</si>
  <si>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</si>
  <si>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</si>
  <si>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</si>
  <si>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</si>
  <si>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</si>
  <si>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</si>
  <si>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</si>
  <si>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</si>
  <si>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</si>
  <si>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</si>
  <si>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</si>
  <si>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</si>
  <si>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</si>
  <si>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</si>
  <si>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</si>
  <si>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</si>
  <si>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</si>
  <si>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</si>
  <si>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</si>
  <si>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</si>
  <si>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</si>
  <si>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</si>
  <si>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</si>
  <si>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</si>
  <si>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</si>
  <si>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</si>
  <si>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</si>
  <si>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</si>
  <si>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</si>
  <si>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</si>
  <si>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</si>
  <si>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</si>
  <si>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</si>
  <si>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</si>
  <si>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</si>
  <si>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>Приложение 4</t>
  </si>
  <si>
    <t xml:space="preserve">                                                   Приложение 7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</si>
  <si>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2022 год и плановый период 2023 и 2024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</si>
  <si>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</si>
  <si>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</si>
  <si>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</si>
  <si>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</si>
  <si>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</si>
  <si>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</si>
  <si>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</si>
  <si>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</si>
  <si>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</si>
  <si>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</si>
  <si>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</si>
  <si>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</si>
  <si>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</si>
  <si>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</si>
  <si>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</si>
  <si>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</si>
  <si>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</si>
  <si>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</si>
  <si>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</si>
  <si>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</si>
  <si>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</si>
  <si>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</si>
  <si>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</si>
  <si>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</si>
  <si>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</si>
  <si>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</si>
  <si>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</si>
  <si>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</si>
  <si>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</si>
  <si>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</si>
  <si>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</si>
  <si>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</si>
  <si>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</si>
  <si>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</si>
  <si>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</si>
  <si>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</si>
  <si>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</si>
  <si>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</si>
  <si>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</si>
  <si>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</si>
  <si>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</si>
  <si>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</si>
  <si>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</si>
  <si>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</si>
  <si>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</si>
  <si>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</si>
  <si>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</si>
  <si>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</si>
  <si>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</si>
  <si>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</si>
  <si>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</si>
  <si>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</si>
  <si>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</si>
  <si>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</si>
  <si>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</si>
  <si>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</si>
  <si>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</si>
  <si>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</si>
  <si>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</si>
  <si>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</si>
  <si>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</si>
  <si>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</si>
  <si>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</si>
  <si>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</si>
  <si>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</si>
  <si>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</si>
  <si>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</si>
  <si>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</si>
  <si>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</si>
  <si>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</si>
  <si>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</si>
  <si>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</si>
  <si>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</si>
  <si>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</si>
  <si>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</si>
  <si>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</si>
  <si>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</si>
  <si>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</si>
  <si>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</si>
  <si>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</si>
  <si>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</si>
  <si>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</si>
  <si>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</si>
  <si>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</si>
  <si>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</si>
  <si>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</si>
  <si>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</si>
  <si>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</si>
  <si>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</si>
  <si>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</si>
  <si>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</si>
  <si>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</si>
  <si>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</si>
  <si>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</si>
  <si>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</si>
  <si>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</si>
  <si>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</si>
  <si>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</si>
  <si>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</si>
  <si>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</si>
  <si>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</si>
  <si>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</si>
  <si>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</si>
  <si>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</si>
  <si>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</si>
  <si>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</si>
  <si>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</si>
  <si>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</si>
  <si>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</si>
  <si>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</si>
  <si>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</si>
  <si>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</si>
  <si>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</si>
  <si>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</si>
  <si>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53 0 06 00550</t>
  </si>
  <si>
    <t>53 0 06 S0550</t>
  </si>
  <si>
    <t>53 0 06 70550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</si>
  <si>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</si>
  <si>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</si>
  <si>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</si>
  <si>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</si>
  <si>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</si>
  <si>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</si>
  <si>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</si>
  <si>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</si>
  <si>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</si>
  <si>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</si>
  <si>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</si>
  <si>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</si>
  <si>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</si>
  <si>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</si>
  <si>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</si>
  <si>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</si>
  <si>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</si>
  <si>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</si>
  <si>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</si>
  <si>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</si>
  <si>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</si>
  <si>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</si>
  <si>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</si>
  <si>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</si>
  <si>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</si>
  <si>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</si>
  <si>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</si>
  <si>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</si>
  <si>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</si>
  <si>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</si>
  <si>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</si>
  <si>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</si>
  <si>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</si>
  <si>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</si>
  <si>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</si>
  <si>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</si>
  <si>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</si>
  <si>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</si>
  <si>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</si>
  <si>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</si>
  <si>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</si>
  <si>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</si>
  <si>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</si>
  <si>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</si>
  <si>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</si>
  <si>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</si>
  <si>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</si>
  <si>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75 3 02 81140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</si>
  <si>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</si>
  <si>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61 0 02 80140</t>
  </si>
  <si>
    <t>61 0 01 80140</t>
  </si>
  <si>
    <t>61 0 02 70140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</si>
  <si>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</si>
  <si>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</si>
  <si>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</si>
  <si>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</si>
  <si>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</si>
  <si>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</si>
  <si>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</si>
  <si>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</si>
  <si>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</si>
  <si>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</si>
  <si>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</si>
  <si>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</si>
  <si>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</si>
  <si>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</si>
  <si>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</si>
  <si>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</si>
  <si>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</si>
  <si>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</si>
  <si>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</si>
  <si>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</si>
  <si>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</si>
  <si>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</si>
  <si>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</si>
  <si>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</si>
  <si>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</si>
  <si>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</si>
  <si>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>Основное мероприятие «Мероприятия по укреплению и обновлению материально-технической базы образовательных учреждений»</t>
  </si>
  <si>
    <t>55 1 03 72300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</si>
  <si>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</si>
  <si>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</si>
  <si>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</si>
  <si>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</si>
  <si>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</si>
  <si>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</si>
  <si>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</si>
  <si>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</si>
  <si>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</si>
  <si>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</si>
  <si>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</si>
  <si>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</si>
  <si>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</si>
  <si>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</si>
  <si>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</si>
  <si>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</si>
  <si>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</si>
  <si>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</si>
  <si>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</si>
  <si>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</si>
  <si>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</si>
  <si>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</si>
  <si>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</si>
  <si>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</si>
  <si>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</si>
  <si>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</si>
  <si>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</si>
  <si>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</si>
  <si>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</si>
  <si>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</si>
  <si>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</si>
  <si>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</si>
  <si>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</si>
  <si>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</si>
  <si>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</si>
  <si>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</si>
  <si>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</si>
  <si>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</si>
  <si>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</si>
  <si>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</si>
  <si>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</si>
  <si>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</si>
  <si>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</si>
  <si>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</si>
  <si>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</si>
  <si>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</si>
  <si>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</si>
  <si>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</si>
  <si>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</si>
  <si>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</si>
  <si>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</si>
  <si>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</si>
  <si>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</si>
  <si>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</si>
  <si>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</si>
  <si>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</si>
  <si>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</si>
  <si>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</si>
  <si>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</si>
  <si>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</si>
  <si>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</si>
  <si>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</si>
  <si>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</si>
  <si>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</si>
  <si>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</si>
  <si>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</si>
  <si>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</si>
  <si>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</si>
  <si>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</si>
  <si>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</si>
  <si>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</si>
  <si>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</si>
  <si>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</si>
  <si>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</si>
  <si>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</si>
  <si>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</si>
  <si>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</si>
  <si>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</si>
  <si>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</si>
  <si>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</si>
  <si>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</si>
  <si>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</si>
  <si>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</si>
  <si>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</si>
  <si>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</si>
  <si>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</si>
  <si>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</si>
  <si>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</si>
  <si>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</si>
  <si>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</si>
  <si>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</si>
  <si>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</si>
  <si>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</si>
  <si>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</si>
  <si>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</si>
  <si>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</si>
  <si>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</si>
  <si>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</si>
  <si>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</si>
  <si>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</si>
  <si>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</si>
  <si>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</si>
  <si>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</si>
  <si>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</si>
  <si>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</si>
  <si>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</si>
  <si>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</si>
  <si>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</si>
  <si>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</si>
  <si>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</si>
  <si>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</si>
  <si>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</si>
  <si>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</si>
  <si>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</si>
  <si>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</si>
  <si>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</si>
  <si>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</si>
  <si>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</si>
  <si>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</si>
  <si>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</si>
  <si>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</si>
  <si>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</si>
  <si>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</si>
  <si>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</si>
  <si>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</si>
  <si>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</si>
  <si>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</si>
  <si>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</si>
  <si>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</si>
  <si>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</si>
  <si>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</si>
  <si>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Бюджет г. Москвы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</si>
  <si>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</si>
  <si>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</si>
  <si>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</si>
  <si>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</si>
  <si>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</si>
  <si>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</si>
  <si>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</si>
  <si>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</si>
  <si>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</si>
  <si>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</si>
  <si>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</si>
  <si>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</si>
  <si>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</si>
  <si>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</si>
  <si>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</si>
  <si>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</si>
  <si>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</si>
  <si>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</si>
  <si>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</si>
  <si>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8</t>
  </si>
  <si>
    <t>Ведомственная структура расходов районного бюджета на 2022 год и плановый период 2023 и 2024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</si>
  <si>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</si>
  <si>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</si>
  <si>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</si>
  <si>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</si>
  <si>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</si>
  <si>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2019 — 2022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</si>
  <si>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</si>
  <si>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</si>
  <si>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</si>
  <si>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</si>
  <si>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</si>
  <si>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</si>
  <si>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</si>
  <si>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</si>
  <si>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</si>
  <si>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</si>
  <si>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</si>
  <si>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</si>
  <si>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</si>
  <si>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</si>
  <si>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</si>
  <si>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</si>
  <si>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</si>
  <si>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</si>
  <si>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9</t>
  </si>
  <si>
    <t xml:space="preserve">Распределение дотаций на выравнивание бюджетной обеспеченности поселений </t>
  </si>
  <si>
    <t>на 2022 год и на плановый период 2023 и 2024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</si>
  <si>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</si>
  <si>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</si>
  <si>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</si>
  <si>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</si>
  <si>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</si>
  <si>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</si>
  <si>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</si>
  <si>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</si>
  <si>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>Приложение 6</t>
  </si>
  <si>
    <t xml:space="preserve">№  /  -РС от   .10.2022   </t>
  </si>
  <si>
    <t xml:space="preserve">                                                   Приложение 10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</si>
  <si>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2022 и  плановый период 2023 и 2024 годы</t>
  </si>
  <si>
    <t>Наименование поселения</t>
  </si>
  <si>
    <t xml:space="preserve">                                                   Приложение 11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</si>
  <si>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</si>
  <si>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</si>
  <si>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2022 год и плановый период 2023 и 2024 годов</t>
  </si>
  <si>
    <t>Наименование  показателя</t>
  </si>
  <si>
    <t>Переходящий остаток на 01.01.2022г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</si>
  <si>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</si>
  <si>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</si>
  <si>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</si>
  <si>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</si>
  <si>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>Приложение 8</t>
  </si>
  <si>
    <t xml:space="preserve">№  /  -РС от   .09.2022   </t>
  </si>
  <si>
    <t xml:space="preserve">                                                   Приложение 12</t>
  </si>
  <si>
    <t>Программа
Муниципальных внутренних заимствований Малоархангельского района 
на 2022 год и плановый период 2023 и 2024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</si>
  <si>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</si>
  <si>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</si>
  <si>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</si>
  <si>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</si>
  <si>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7</t>
  </si>
  <si>
    <t xml:space="preserve">                                                   Приложение 13</t>
  </si>
  <si>
    <t xml:space="preserve">Распределение дотаций на сбалансированность бюджетам поселений </t>
  </si>
  <si>
    <t>Нераспределенный остаток</t>
  </si>
  <si>
    <t xml:space="preserve">                                                   Приложение 14</t>
  </si>
  <si>
    <t xml:space="preserve">Распределение иных межбюджетных трансфертов </t>
  </si>
  <si>
    <t>на 2022 год и на плановый период 2023 и 2024 годов р.0502</t>
  </si>
  <si>
    <t>на 2022 год и на плановый период 2023 и 2024 годов р.0503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</si>
</sst>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00000"/>
    <numFmt numFmtId="167" formatCode="_-* #,##0.00&quot;р.&quot;_-;\-* #,##0.00&quot;р.&quot;_-;_-* \-??&quot;р.&quot;_-;_-@_-"/>
  </numFmts>
  <fonts count="66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sz val="10"/>
      <color indexed="8"/>
      <name val="Times New Roman"/>
      <family val="0"/>
    </font>
    <font>
      <i/>
      <u val="single"/>
      <sz val="11"/>
      <color indexed="8"/>
      <name val="Arial"/>
      <family val="2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8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36" borderId="10" applyNumberFormat="0" applyAlignment="0" applyProtection="0"/>
    <xf numFmtId="0" fontId="52" fillId="37" borderId="11" applyNumberFormat="0" applyAlignment="0" applyProtection="0"/>
    <xf numFmtId="0" fontId="53" fillId="37" borderId="10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8" borderId="16" applyNumberFormat="0" applyAlignment="0" applyProtection="0"/>
    <xf numFmtId="0" fontId="59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4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164" fontId="22" fillId="0" borderId="9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89" applyNumberFormat="1" applyFont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89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8" fillId="0" borderId="0" xfId="0" applyNumberFormat="1" applyFont="1" applyAlignment="1">
      <alignment horizontal="right"/>
    </xf>
    <xf numFmtId="165" fontId="28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8" fillId="0" borderId="0" xfId="0" applyFont="1" applyAlignment="1">
      <alignment horizontal="right"/>
    </xf>
    <xf numFmtId="0" fontId="29" fillId="0" borderId="20" xfId="0" applyFont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29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8" fillId="0" borderId="0" xfId="0" applyNumberFormat="1" applyFont="1" applyAlignment="1">
      <alignment/>
    </xf>
    <xf numFmtId="0" fontId="29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29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7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29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justify" wrapText="1"/>
    </xf>
    <xf numFmtId="0" fontId="31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top" wrapText="1"/>
    </xf>
    <xf numFmtId="165" fontId="30" fillId="0" borderId="2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0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right"/>
    </xf>
    <xf numFmtId="0" fontId="20" fillId="26" borderId="9" xfId="0" applyFont="1" applyFill="1" applyBorder="1" applyAlignment="1">
      <alignment horizontal="center" vertical="center"/>
    </xf>
    <xf numFmtId="166" fontId="20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wrapText="1"/>
    </xf>
    <xf numFmtId="165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justify" wrapText="1"/>
    </xf>
    <xf numFmtId="0" fontId="22" fillId="0" borderId="9" xfId="0" applyFont="1" applyBorder="1" applyAlignment="1">
      <alignment horizontal="justify" wrapText="1"/>
    </xf>
    <xf numFmtId="0" fontId="16" fillId="0" borderId="0" xfId="89" applyFont="1">
      <alignment/>
      <protection/>
    </xf>
    <xf numFmtId="166" fontId="16" fillId="0" borderId="0" xfId="0" applyNumberFormat="1" applyFont="1" applyAlignment="1">
      <alignment wrapText="1"/>
    </xf>
    <xf numFmtId="0" fontId="16" fillId="0" borderId="0" xfId="89" applyFont="1" applyAlignment="1">
      <alignment vertical="center"/>
      <protection/>
    </xf>
    <xf numFmtId="164" fontId="20" fillId="0" borderId="0" xfId="89" applyNumberFormat="1" applyFont="1" applyAlignment="1">
      <alignment horizontal="left"/>
      <protection/>
    </xf>
    <xf numFmtId="164" fontId="20" fillId="0" borderId="0" xfId="89" applyNumberFormat="1" applyFont="1" applyAlignment="1">
      <alignment horizontal="left" vertical="center"/>
      <protection/>
    </xf>
    <xf numFmtId="0" fontId="16" fillId="0" borderId="0" xfId="89" applyFont="1" applyAlignment="1">
      <alignment horizontal="right" vertical="center"/>
      <protection/>
    </xf>
    <xf numFmtId="0" fontId="16" fillId="0" borderId="22" xfId="89" applyFont="1" applyBorder="1">
      <alignment/>
      <protection/>
    </xf>
    <xf numFmtId="0" fontId="16" fillId="0" borderId="22" xfId="89" applyFont="1" applyBorder="1" applyAlignment="1">
      <alignment vertical="center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vertical="center" wrapText="1"/>
    </xf>
    <xf numFmtId="0" fontId="22" fillId="0" borderId="9" xfId="89" applyFont="1" applyBorder="1" applyAlignment="1">
      <alignment horizontal="center" vertical="center" wrapText="1"/>
      <protection/>
    </xf>
    <xf numFmtId="165" fontId="22" fillId="0" borderId="9" xfId="89" applyNumberFormat="1" applyFont="1" applyBorder="1" applyAlignment="1">
      <alignment horizontal="center" vertical="center"/>
      <protection/>
    </xf>
    <xf numFmtId="166" fontId="22" fillId="0" borderId="9" xfId="0" applyNumberFormat="1" applyFont="1" applyBorder="1" applyAlignment="1">
      <alignment horizontal="left" vertical="center" wrapText="1"/>
    </xf>
    <xf numFmtId="49" fontId="22" fillId="0" borderId="9" xfId="89" applyNumberFormat="1" applyFont="1" applyBorder="1" applyAlignment="1">
      <alignment horizontal="center" vertical="center" wrapText="1"/>
      <protection/>
    </xf>
    <xf numFmtId="49" fontId="20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89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3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89" applyNumberFormat="1" applyFont="1" applyBorder="1" applyAlignment="1">
      <alignment horizontal="center" vertical="center" wrapText="1"/>
      <protection/>
    </xf>
    <xf numFmtId="49" fontId="20" fillId="0" borderId="24" xfId="58" applyFont="1" applyBorder="1" applyAlignment="1">
      <alignment horizontal="center" vertical="center"/>
      <protection/>
    </xf>
    <xf numFmtId="0" fontId="22" fillId="0" borderId="9" xfId="89" applyFont="1" applyBorder="1" applyAlignment="1">
      <alignment horizontal="justify"/>
      <protection/>
    </xf>
    <xf numFmtId="0" fontId="20" fillId="0" borderId="9" xfId="89" applyFont="1" applyBorder="1" applyAlignment="1">
      <alignment horizontal="justify"/>
      <protection/>
    </xf>
    <xf numFmtId="166" fontId="22" fillId="0" borderId="19" xfId="0" applyNumberFormat="1" applyFont="1" applyBorder="1" applyAlignment="1">
      <alignment horizontal="justify" vertical="center" wrapText="1"/>
    </xf>
    <xf numFmtId="165" fontId="16" fillId="0" borderId="0" xfId="89" applyNumberFormat="1" applyFont="1">
      <alignment/>
      <protection/>
    </xf>
    <xf numFmtId="0" fontId="20" fillId="0" borderId="25" xfId="0" applyFont="1" applyBorder="1" applyAlignment="1">
      <alignment horizontal="justify"/>
    </xf>
    <xf numFmtId="0" fontId="22" fillId="0" borderId="9" xfId="89" applyFont="1" applyBorder="1" applyAlignment="1">
      <alignment horizontal="center" vertical="center"/>
      <protection/>
    </xf>
    <xf numFmtId="0" fontId="20" fillId="0" borderId="9" xfId="89" applyFont="1" applyBorder="1" applyAlignment="1">
      <alignment horizontal="center" vertical="center"/>
      <protection/>
    </xf>
    <xf numFmtId="166" fontId="28" fillId="0" borderId="9" xfId="0" applyNumberFormat="1" applyFont="1" applyBorder="1" applyAlignment="1">
      <alignment horizontal="justify" vertical="center" wrapText="1"/>
    </xf>
    <xf numFmtId="0" fontId="28" fillId="0" borderId="9" xfId="89" applyFont="1" applyBorder="1" applyAlignment="1">
      <alignment horizontal="center" vertical="center"/>
      <protection/>
    </xf>
    <xf numFmtId="0" fontId="28" fillId="0" borderId="20" xfId="89" applyNumberFormat="1" applyFont="1" applyBorder="1" applyAlignment="1">
      <alignment horizontal="center" vertical="center"/>
      <protection/>
    </xf>
    <xf numFmtId="165" fontId="28" fillId="0" borderId="20" xfId="89" applyNumberFormat="1" applyFont="1" applyBorder="1" applyAlignment="1">
      <alignment horizontal="center" vertical="center"/>
      <protection/>
    </xf>
    <xf numFmtId="0" fontId="16" fillId="0" borderId="9" xfId="89" applyFont="1" applyBorder="1" applyAlignment="1">
      <alignment horizontal="justify" vertical="center"/>
      <protection/>
    </xf>
    <xf numFmtId="0" fontId="16" fillId="0" borderId="9" xfId="89" applyFont="1" applyBorder="1" applyAlignment="1">
      <alignment horizontal="center" vertical="center"/>
      <protection/>
    </xf>
    <xf numFmtId="0" fontId="16" fillId="0" borderId="20" xfId="89" applyNumberFormat="1" applyFont="1" applyBorder="1" applyAlignment="1">
      <alignment horizontal="center" vertical="center"/>
      <protection/>
    </xf>
    <xf numFmtId="165" fontId="16" fillId="0" borderId="20" xfId="89" applyNumberFormat="1" applyFont="1" applyBorder="1" applyAlignment="1">
      <alignment horizontal="center" vertical="center"/>
      <protection/>
    </xf>
    <xf numFmtId="0" fontId="16" fillId="0" borderId="0" xfId="89" applyFont="1" applyAlignment="1">
      <alignment wrapText="1"/>
      <protection/>
    </xf>
    <xf numFmtId="166" fontId="20" fillId="0" borderId="0" xfId="0" applyNumberFormat="1" applyFont="1" applyAlignment="1">
      <alignment wrapText="1"/>
    </xf>
    <xf numFmtId="0" fontId="16" fillId="0" borderId="0" xfId="89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0" fillId="0" borderId="0" xfId="89" applyFont="1" applyAlignment="1">
      <alignment horizontal="right" vertical="center" wrapText="1"/>
      <protection/>
    </xf>
    <xf numFmtId="0" fontId="22" fillId="0" borderId="0" xfId="89" applyFont="1" applyAlignment="1">
      <alignment vertical="center" wrapText="1"/>
      <protection/>
    </xf>
    <xf numFmtId="0" fontId="20" fillId="0" borderId="0" xfId="89" applyFont="1" applyAlignment="1">
      <alignment horizontal="center" vertical="center" wrapText="1"/>
      <protection/>
    </xf>
    <xf numFmtId="166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89" applyFont="1" applyAlignment="1">
      <alignment vertical="center" wrapText="1"/>
      <protection/>
    </xf>
    <xf numFmtId="0" fontId="20" fillId="0" borderId="0" xfId="89" applyFont="1" applyAlignment="1">
      <alignment wrapText="1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textRotation="90" wrapText="1"/>
      <protection/>
    </xf>
    <xf numFmtId="166" fontId="22" fillId="0" borderId="9" xfId="0" applyNumberFormat="1" applyFont="1" applyBorder="1" applyAlignment="1">
      <alignment vertical="center" wrapText="1"/>
    </xf>
    <xf numFmtId="165" fontId="22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horizontal="left" vertical="center" wrapText="1"/>
    </xf>
    <xf numFmtId="166" fontId="33" fillId="0" borderId="9" xfId="0" applyNumberFormat="1" applyFont="1" applyBorder="1" applyAlignment="1">
      <alignment horizontal="justify" vertical="center" wrapText="1"/>
    </xf>
    <xf numFmtId="49" fontId="33" fillId="0" borderId="9" xfId="89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justify" vertical="center" wrapText="1"/>
    </xf>
    <xf numFmtId="49" fontId="21" fillId="0" borderId="9" xfId="89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7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7" applyFont="1" applyBorder="1" applyAlignment="1">
      <alignment horizontal="center" vertical="center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6" fontId="20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89" applyFont="1" applyBorder="1" applyAlignment="1">
      <alignment vertical="center" wrapText="1"/>
      <protection/>
    </xf>
    <xf numFmtId="0" fontId="33" fillId="0" borderId="9" xfId="60" applyFont="1" applyAlignment="1">
      <alignment horizontal="left" vertical="top" wrapText="1"/>
      <protection/>
    </xf>
    <xf numFmtId="0" fontId="20" fillId="0" borderId="9" xfId="89" applyFont="1" applyBorder="1">
      <alignment/>
      <protection/>
    </xf>
    <xf numFmtId="166" fontId="33" fillId="0" borderId="9" xfId="0" applyNumberFormat="1" applyFont="1" applyBorder="1" applyAlignment="1">
      <alignment vertical="center" wrapText="1"/>
    </xf>
    <xf numFmtId="166" fontId="20" fillId="26" borderId="9" xfId="0" applyNumberFormat="1" applyFont="1" applyFill="1" applyBorder="1" applyAlignment="1">
      <alignment vertical="center" wrapText="1"/>
    </xf>
    <xf numFmtId="49" fontId="20" fillId="26" borderId="9" xfId="89" applyNumberFormat="1" applyFont="1" applyFill="1" applyBorder="1" applyAlignment="1">
      <alignment horizontal="center" vertical="center" wrapText="1"/>
      <protection/>
    </xf>
    <xf numFmtId="0" fontId="20" fillId="26" borderId="9" xfId="87" applyFont="1" applyFill="1" applyBorder="1" applyAlignment="1">
      <alignment horizontal="center" vertical="center"/>
      <protection/>
    </xf>
    <xf numFmtId="166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49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26" xfId="0" applyFont="1" applyBorder="1" applyAlignment="1">
      <alignment horizontal="justify"/>
    </xf>
    <xf numFmtId="0" fontId="20" fillId="0" borderId="25" xfId="0" applyFont="1" applyBorder="1" applyAlignment="1">
      <alignment horizontal="justify"/>
    </xf>
    <xf numFmtId="165" fontId="20" fillId="0" borderId="9" xfId="89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5" fontId="20" fillId="0" borderId="9" xfId="89" applyNumberFormat="1" applyFont="1" applyFill="1" applyBorder="1" applyAlignment="1">
      <alignment horizontal="center" vertical="center"/>
      <protection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5" fontId="22" fillId="0" borderId="9" xfId="89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6" fontId="33" fillId="0" borderId="9" xfId="0" applyNumberFormat="1" applyFont="1" applyBorder="1" applyAlignment="1">
      <alignment horizontal="left" vertical="center" wrapText="1"/>
    </xf>
    <xf numFmtId="1" fontId="20" fillId="0" borderId="9" xfId="89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3" fillId="0" borderId="9" xfId="0" applyFont="1" applyBorder="1" applyAlignment="1">
      <alignment horizontal="justify" wrapText="1"/>
    </xf>
    <xf numFmtId="165" fontId="34" fillId="0" borderId="9" xfId="89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89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26" borderId="9" xfId="58" applyFont="1" applyFill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3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87" applyFont="1" applyBorder="1" applyAlignment="1">
      <alignment horizontal="center" vertical="center" wrapText="1"/>
      <protection/>
    </xf>
    <xf numFmtId="49" fontId="20" fillId="0" borderId="20" xfId="89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33" fillId="0" borderId="9" xfId="60" applyFont="1" applyAlignment="1" applyProtection="1">
      <alignment vertical="center" wrapText="1"/>
      <protection locked="0"/>
    </xf>
    <xf numFmtId="165" fontId="33" fillId="0" borderId="9" xfId="89" applyNumberFormat="1" applyFont="1" applyBorder="1" applyAlignment="1">
      <alignment horizontal="center" vertical="center" wrapText="1"/>
      <protection/>
    </xf>
    <xf numFmtId="0" fontId="35" fillId="0" borderId="9" xfId="60" applyFont="1" applyAlignment="1" applyProtection="1">
      <alignment horizontal="justify" vertical="center" wrapText="1"/>
      <protection locked="0"/>
    </xf>
    <xf numFmtId="0" fontId="35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89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89" applyFont="1" applyBorder="1" applyAlignment="1">
      <alignment wrapText="1"/>
      <protection/>
    </xf>
    <xf numFmtId="0" fontId="20" fillId="0" borderId="20" xfId="89" applyFont="1" applyBorder="1" applyAlignment="1">
      <alignment horizontal="center" vertical="center"/>
      <protection/>
    </xf>
    <xf numFmtId="165" fontId="20" fillId="0" borderId="20" xfId="89" applyNumberFormat="1" applyFont="1" applyBorder="1" applyAlignment="1">
      <alignment horizontal="center" vertical="center"/>
      <protection/>
    </xf>
    <xf numFmtId="0" fontId="22" fillId="0" borderId="9" xfId="89" applyFont="1" applyBorder="1">
      <alignment/>
      <protection/>
    </xf>
    <xf numFmtId="0" fontId="33" fillId="0" borderId="9" xfId="89" applyFont="1" applyBorder="1">
      <alignment/>
      <protection/>
    </xf>
    <xf numFmtId="0" fontId="33" fillId="0" borderId="9" xfId="0" applyFont="1" applyBorder="1" applyAlignment="1">
      <alignment horizontal="center" vertical="center"/>
    </xf>
    <xf numFmtId="0" fontId="33" fillId="0" borderId="9" xfId="89" applyFont="1" applyBorder="1" applyAlignment="1">
      <alignment horizontal="center" vertical="center"/>
      <protection/>
    </xf>
    <xf numFmtId="165" fontId="33" fillId="0" borderId="9" xfId="89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6" fillId="0" borderId="0" xfId="89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0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justify" vertical="center" wrapText="1"/>
    </xf>
    <xf numFmtId="166" fontId="30" fillId="0" borderId="9" xfId="0" applyNumberFormat="1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0" fillId="0" borderId="25" xfId="0" applyFont="1" applyBorder="1" applyAlignment="1">
      <alignment horizontal="justify" wrapText="1"/>
    </xf>
    <xf numFmtId="0" fontId="22" fillId="0" borderId="0" xfId="0" applyFont="1" applyAlignment="1">
      <alignment horizontal="justify"/>
    </xf>
    <xf numFmtId="166" fontId="20" fillId="0" borderId="9" xfId="0" applyNumberFormat="1" applyFont="1" applyFill="1" applyBorder="1" applyAlignment="1">
      <alignment horizontal="left" vertical="center" wrapText="1"/>
    </xf>
    <xf numFmtId="49" fontId="20" fillId="0" borderId="9" xfId="89" applyNumberFormat="1" applyFont="1" applyFill="1" applyBorder="1" applyAlignment="1">
      <alignment horizontal="center" vertical="center" wrapText="1"/>
      <protection/>
    </xf>
    <xf numFmtId="0" fontId="20" fillId="0" borderId="9" xfId="87" applyFont="1" applyFill="1" applyBorder="1" applyAlignment="1">
      <alignment horizontal="center" vertical="center"/>
      <protection/>
    </xf>
    <xf numFmtId="0" fontId="20" fillId="0" borderId="9" xfId="63" applyFont="1" applyAlignment="1">
      <alignment horizontal="justify" vertical="top" wrapText="1"/>
      <protection/>
    </xf>
    <xf numFmtId="166" fontId="37" fillId="0" borderId="9" xfId="0" applyNumberFormat="1" applyFont="1" applyBorder="1" applyAlignment="1">
      <alignment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1" fillId="0" borderId="9" xfId="0" applyFont="1" applyBorder="1" applyAlignment="1">
      <alignment vertical="center" wrapText="1"/>
    </xf>
    <xf numFmtId="165" fontId="21" fillId="0" borderId="9" xfId="0" applyNumberFormat="1" applyFont="1" applyBorder="1" applyAlignment="1">
      <alignment horizontal="center" vertical="center" wrapText="1"/>
    </xf>
    <xf numFmtId="166" fontId="20" fillId="0" borderId="9" xfId="0" applyNumberFormat="1" applyFont="1" applyBorder="1" applyAlignment="1">
      <alignment wrapText="1"/>
    </xf>
    <xf numFmtId="166" fontId="22" fillId="0" borderId="20" xfId="0" applyNumberFormat="1" applyFont="1" applyBorder="1" applyAlignment="1">
      <alignment vertical="center" wrapText="1"/>
    </xf>
    <xf numFmtId="165" fontId="22" fillId="0" borderId="20" xfId="89" applyNumberFormat="1" applyFont="1" applyBorder="1" applyAlignment="1">
      <alignment horizontal="center" vertical="center" wrapText="1"/>
      <protection/>
    </xf>
    <xf numFmtId="166" fontId="22" fillId="0" borderId="20" xfId="0" applyNumberFormat="1" applyFont="1" applyBorder="1" applyAlignment="1">
      <alignment horizontal="left" vertical="center" wrapText="1"/>
    </xf>
    <xf numFmtId="0" fontId="20" fillId="0" borderId="20" xfId="89" applyFont="1" applyBorder="1" applyAlignment="1">
      <alignment horizontal="center" vertical="center" wrapText="1"/>
      <protection/>
    </xf>
    <xf numFmtId="165" fontId="20" fillId="0" borderId="20" xfId="89" applyNumberFormat="1" applyFont="1" applyBorder="1" applyAlignment="1">
      <alignment horizontal="center" vertical="center" wrapText="1"/>
      <protection/>
    </xf>
    <xf numFmtId="0" fontId="20" fillId="0" borderId="20" xfId="89" applyFont="1" applyBorder="1" applyAlignment="1">
      <alignment vertical="center"/>
      <protection/>
    </xf>
    <xf numFmtId="166" fontId="20" fillId="0" borderId="20" xfId="0" applyNumberFormat="1" applyFont="1" applyBorder="1" applyAlignment="1">
      <alignment vertical="center" wrapText="1"/>
    </xf>
    <xf numFmtId="165" fontId="16" fillId="0" borderId="0" xfId="89" applyNumberFormat="1" applyFont="1" applyAlignment="1">
      <alignment vertical="center" wrapText="1"/>
      <protection/>
    </xf>
    <xf numFmtId="0" fontId="16" fillId="26" borderId="0" xfId="89" applyFont="1" applyFill="1">
      <alignment/>
      <protection/>
    </xf>
    <xf numFmtId="166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89" applyFont="1" applyFill="1" applyAlignment="1">
      <alignment vertical="center"/>
      <protection/>
    </xf>
    <xf numFmtId="165" fontId="16" fillId="0" borderId="0" xfId="89" applyNumberFormat="1" applyFont="1" applyFill="1" applyAlignment="1">
      <alignment vertical="center"/>
      <protection/>
    </xf>
    <xf numFmtId="0" fontId="0" fillId="26" borderId="0" xfId="89" applyFill="1">
      <alignment/>
      <protection/>
    </xf>
    <xf numFmtId="0" fontId="16" fillId="26" borderId="0" xfId="0" applyFont="1" applyFill="1" applyAlignment="1">
      <alignment/>
    </xf>
    <xf numFmtId="166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89" applyFont="1" applyFill="1" applyAlignment="1">
      <alignment vertical="center"/>
      <protection/>
    </xf>
    <xf numFmtId="0" fontId="20" fillId="0" borderId="0" xfId="89" applyFont="1" applyFill="1" applyAlignment="1">
      <alignment horizontal="right" vertical="center"/>
      <protection/>
    </xf>
    <xf numFmtId="0" fontId="21" fillId="0" borderId="0" xfId="0" applyFont="1" applyFill="1" applyAlignment="1">
      <alignment/>
    </xf>
    <xf numFmtId="165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165" fontId="20" fillId="0" borderId="0" xfId="89" applyNumberFormat="1" applyFont="1" applyFill="1" applyAlignment="1">
      <alignment vertical="center"/>
      <protection/>
    </xf>
    <xf numFmtId="0" fontId="16" fillId="0" borderId="0" xfId="89" applyFont="1" applyFill="1">
      <alignment/>
      <protection/>
    </xf>
    <xf numFmtId="166" fontId="20" fillId="0" borderId="9" xfId="0" applyNumberFormat="1" applyFont="1" applyFill="1" applyBorder="1" applyAlignment="1">
      <alignment horizontal="center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89" applyFont="1" applyFill="1" applyBorder="1" applyAlignment="1">
      <alignment horizontal="center" vertical="center" wrapText="1"/>
      <protection/>
    </xf>
    <xf numFmtId="0" fontId="20" fillId="0" borderId="9" xfId="89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89" applyNumberFormat="1" applyFont="1" applyFill="1" applyBorder="1" applyAlignment="1">
      <alignment horizontal="center" vertical="center"/>
      <protection/>
    </xf>
    <xf numFmtId="166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89" applyFont="1" applyFill="1" applyBorder="1" applyAlignment="1">
      <alignment horizontal="center" vertical="center" wrapText="1"/>
      <protection/>
    </xf>
    <xf numFmtId="165" fontId="22" fillId="0" borderId="9" xfId="89" applyNumberFormat="1" applyFont="1" applyFill="1" applyBorder="1" applyAlignment="1">
      <alignment horizontal="center" vertical="center"/>
      <protection/>
    </xf>
    <xf numFmtId="166" fontId="22" fillId="0" borderId="9" xfId="0" applyNumberFormat="1" applyFont="1" applyFill="1" applyBorder="1" applyAlignment="1">
      <alignment horizontal="left" vertical="center" wrapText="1"/>
    </xf>
    <xf numFmtId="166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18" fillId="26" borderId="0" xfId="89" applyNumberFormat="1" applyFont="1" applyFill="1">
      <alignment/>
      <protection/>
    </xf>
    <xf numFmtId="166" fontId="20" fillId="0" borderId="9" xfId="0" applyNumberFormat="1" applyFont="1" applyFill="1" applyBorder="1" applyAlignment="1">
      <alignment vertical="center" wrapText="1"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22" fillId="0" borderId="9" xfId="89" applyNumberFormat="1" applyFont="1" applyFill="1" applyBorder="1" applyAlignment="1">
      <alignment horizontal="center" vertical="center" wrapText="1"/>
      <protection/>
    </xf>
    <xf numFmtId="166" fontId="33" fillId="0" borderId="9" xfId="0" applyNumberFormat="1" applyFont="1" applyFill="1" applyBorder="1" applyAlignment="1">
      <alignment horizontal="justify" vertical="center" wrapText="1"/>
    </xf>
    <xf numFmtId="49" fontId="33" fillId="0" borderId="9" xfId="86" applyNumberFormat="1" applyFont="1" applyFill="1" applyBorder="1" applyAlignment="1">
      <alignment horizontal="left" vertical="center" wrapText="1"/>
      <protection/>
    </xf>
    <xf numFmtId="49" fontId="33" fillId="0" borderId="9" xfId="89" applyNumberFormat="1" applyFont="1" applyFill="1" applyBorder="1" applyAlignment="1">
      <alignment horizontal="center" vertical="center" wrapText="1"/>
      <protection/>
    </xf>
    <xf numFmtId="165" fontId="0" fillId="26" borderId="0" xfId="89" applyNumberFormat="1" applyFill="1">
      <alignment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166" fontId="20" fillId="0" borderId="9" xfId="0" applyNumberFormat="1" applyFont="1" applyFill="1" applyBorder="1" applyAlignment="1">
      <alignment horizontal="justify" vertical="center" wrapText="1"/>
    </xf>
    <xf numFmtId="0" fontId="20" fillId="0" borderId="9" xfId="89" applyFont="1" applyFill="1" applyBorder="1">
      <alignment/>
      <protection/>
    </xf>
    <xf numFmtId="0" fontId="20" fillId="0" borderId="9" xfId="89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6" fontId="20" fillId="0" borderId="20" xfId="0" applyNumberFormat="1" applyFont="1" applyFill="1" applyBorder="1" applyAlignment="1">
      <alignment horizontal="left" vertical="center" wrapText="1"/>
    </xf>
    <xf numFmtId="166" fontId="33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vertical="center"/>
      <protection/>
    </xf>
    <xf numFmtId="0" fontId="20" fillId="0" borderId="9" xfId="0" applyFont="1" applyFill="1" applyBorder="1" applyAlignment="1">
      <alignment horizontal="justify" vertical="center" wrapText="1"/>
    </xf>
    <xf numFmtId="0" fontId="20" fillId="0" borderId="9" xfId="86" applyFont="1" applyFill="1" applyBorder="1" applyAlignment="1">
      <alignment vertical="center"/>
      <protection/>
    </xf>
    <xf numFmtId="166" fontId="33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0" fontId="22" fillId="0" borderId="9" xfId="87" applyFont="1" applyFill="1" applyBorder="1" applyAlignment="1">
      <alignment horizontal="center" vertical="center"/>
      <protection/>
    </xf>
    <xf numFmtId="0" fontId="33" fillId="0" borderId="9" xfId="0" applyFont="1" applyFill="1" applyBorder="1" applyAlignment="1">
      <alignment/>
    </xf>
    <xf numFmtId="0" fontId="33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38" fillId="0" borderId="9" xfId="86" applyNumberFormat="1" applyFont="1" applyFill="1" applyBorder="1" applyAlignment="1">
      <alignment horizontal="left" vertical="center" wrapText="1"/>
      <protection/>
    </xf>
    <xf numFmtId="0" fontId="39" fillId="26" borderId="0" xfId="89" applyFont="1" applyFill="1">
      <alignment/>
      <protection/>
    </xf>
    <xf numFmtId="0" fontId="39" fillId="26" borderId="0" xfId="0" applyFont="1" applyFill="1" applyAlignment="1">
      <alignment/>
    </xf>
    <xf numFmtId="0" fontId="0" fillId="26" borderId="0" xfId="89" applyFill="1" applyAlignment="1">
      <alignment horizontal="right"/>
      <protection/>
    </xf>
    <xf numFmtId="0" fontId="33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justify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/>
    </xf>
    <xf numFmtId="0" fontId="20" fillId="0" borderId="26" xfId="0" applyFont="1" applyFill="1" applyBorder="1" applyAlignment="1">
      <alignment horizontal="justify"/>
    </xf>
    <xf numFmtId="0" fontId="20" fillId="0" borderId="25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6" fontId="20" fillId="0" borderId="20" xfId="0" applyNumberFormat="1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0" fontId="20" fillId="0" borderId="9" xfId="0" applyFont="1" applyFill="1" applyBorder="1" applyAlignment="1">
      <alignment horizontal="left" vertical="top" wrapText="1"/>
    </xf>
    <xf numFmtId="49" fontId="34" fillId="0" borderId="9" xfId="89" applyNumberFormat="1" applyFont="1" applyFill="1" applyBorder="1" applyAlignment="1">
      <alignment horizontal="center" vertical="center" wrapText="1"/>
      <protection/>
    </xf>
    <xf numFmtId="49" fontId="20" fillId="0" borderId="9" xfId="62" applyFont="1" applyFill="1">
      <alignment horizontal="center" vertical="center"/>
      <protection/>
    </xf>
    <xf numFmtId="165" fontId="34" fillId="0" borderId="9" xfId="89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0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9" xfId="87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 wrapText="1"/>
    </xf>
    <xf numFmtId="0" fontId="20" fillId="0" borderId="20" xfId="87" applyFont="1" applyFill="1" applyBorder="1" applyAlignment="1">
      <alignment horizontal="center" vertical="center" wrapText="1"/>
      <protection/>
    </xf>
    <xf numFmtId="49" fontId="20" fillId="0" borderId="20" xfId="89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49" fontId="20" fillId="0" borderId="20" xfId="0" applyNumberFormat="1" applyFont="1" applyFill="1" applyBorder="1" applyAlignment="1">
      <alignment horizontal="center"/>
    </xf>
    <xf numFmtId="0" fontId="33" fillId="0" borderId="9" xfId="60" applyFont="1" applyFill="1" applyAlignment="1" applyProtection="1">
      <alignment vertical="center" wrapText="1"/>
      <protection locked="0"/>
    </xf>
    <xf numFmtId="165" fontId="33" fillId="0" borderId="9" xfId="89" applyNumberFormat="1" applyFont="1" applyFill="1" applyBorder="1" applyAlignment="1">
      <alignment horizontal="center" vertical="center"/>
      <protection/>
    </xf>
    <xf numFmtId="0" fontId="35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6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166" fontId="37" fillId="0" borderId="9" xfId="0" applyNumberFormat="1" applyFont="1" applyFill="1" applyBorder="1" applyAlignment="1">
      <alignment vertic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2" fillId="0" borderId="9" xfId="86" applyFont="1" applyFill="1" applyBorder="1" applyAlignment="1">
      <alignment vertical="center"/>
      <protection/>
    </xf>
    <xf numFmtId="1" fontId="20" fillId="0" borderId="9" xfId="89" applyNumberFormat="1" applyFont="1" applyFill="1" applyBorder="1" applyAlignment="1">
      <alignment horizontal="center" vertical="center" wrapText="1"/>
      <protection/>
    </xf>
    <xf numFmtId="0" fontId="40" fillId="0" borderId="9" xfId="75" applyNumberFormat="1" applyFont="1" applyFill="1" applyBorder="1" applyAlignment="1" applyProtection="1">
      <alignment vertical="top" wrapText="1"/>
      <protection/>
    </xf>
    <xf numFmtId="0" fontId="40" fillId="0" borderId="9" xfId="0" applyFont="1" applyFill="1" applyBorder="1" applyAlignment="1">
      <alignment horizontal="left" wrapText="1"/>
    </xf>
    <xf numFmtId="0" fontId="22" fillId="0" borderId="9" xfId="89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33" fillId="0" borderId="9" xfId="87" applyFont="1" applyFill="1" applyBorder="1" applyAlignment="1">
      <alignment horizontal="center" vertical="center"/>
      <protection/>
    </xf>
    <xf numFmtId="0" fontId="22" fillId="0" borderId="9" xfId="89" applyFont="1" applyFill="1" applyBorder="1">
      <alignment/>
      <protection/>
    </xf>
    <xf numFmtId="0" fontId="22" fillId="0" borderId="9" xfId="89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166" fontId="22" fillId="0" borderId="20" xfId="0" applyNumberFormat="1" applyFont="1" applyFill="1" applyBorder="1" applyAlignment="1">
      <alignment vertical="center" wrapText="1"/>
    </xf>
    <xf numFmtId="0" fontId="20" fillId="0" borderId="20" xfId="89" applyFont="1" applyFill="1" applyBorder="1" applyAlignment="1">
      <alignment horizontal="center" vertical="center" wrapText="1"/>
      <protection/>
    </xf>
    <xf numFmtId="165" fontId="22" fillId="0" borderId="20" xfId="89" applyNumberFormat="1" applyFont="1" applyFill="1" applyBorder="1" applyAlignment="1">
      <alignment horizontal="center" vertical="center" wrapText="1"/>
      <protection/>
    </xf>
    <xf numFmtId="166" fontId="22" fillId="0" borderId="20" xfId="0" applyNumberFormat="1" applyFont="1" applyFill="1" applyBorder="1" applyAlignment="1">
      <alignment horizontal="left" vertical="center" wrapText="1"/>
    </xf>
    <xf numFmtId="165" fontId="20" fillId="0" borderId="20" xfId="89" applyNumberFormat="1" applyFont="1" applyFill="1" applyBorder="1" applyAlignment="1">
      <alignment horizontal="center" vertical="center" wrapText="1"/>
      <protection/>
    </xf>
    <xf numFmtId="0" fontId="20" fillId="0" borderId="20" xfId="89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8" fillId="26" borderId="0" xfId="89" applyFont="1" applyFill="1">
      <alignment/>
      <protection/>
    </xf>
    <xf numFmtId="0" fontId="22" fillId="0" borderId="9" xfId="89" applyFont="1" applyFill="1" applyBorder="1" applyAlignment="1">
      <alignment vertical="center"/>
      <protection/>
    </xf>
    <xf numFmtId="164" fontId="18" fillId="26" borderId="0" xfId="89" applyNumberFormat="1" applyFont="1" applyFill="1">
      <alignment/>
      <protection/>
    </xf>
    <xf numFmtId="0" fontId="28" fillId="26" borderId="0" xfId="0" applyFont="1" applyFill="1" applyAlignment="1">
      <alignment/>
    </xf>
    <xf numFmtId="0" fontId="22" fillId="0" borderId="9" xfId="0" applyFont="1" applyFill="1" applyBorder="1" applyAlignment="1">
      <alignment horizontal="justify"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0" fontId="33" fillId="0" borderId="9" xfId="89" applyFont="1" applyFill="1" applyBorder="1" applyAlignment="1">
      <alignment horizontal="center" vertical="center" wrapText="1"/>
      <protection/>
    </xf>
    <xf numFmtId="165" fontId="30" fillId="0" borderId="9" xfId="89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0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20" fillId="0" borderId="20" xfId="86" applyFont="1" applyFill="1" applyBorder="1" applyAlignment="1">
      <alignment vertical="center"/>
      <protection/>
    </xf>
    <xf numFmtId="0" fontId="20" fillId="0" borderId="20" xfId="89" applyFont="1" applyFill="1" applyBorder="1" applyAlignment="1">
      <alignment horizontal="center" vertical="center"/>
      <protection/>
    </xf>
    <xf numFmtId="165" fontId="20" fillId="0" borderId="20" xfId="89" applyNumberFormat="1" applyFont="1" applyFill="1" applyBorder="1" applyAlignment="1">
      <alignment horizontal="center" vertical="center"/>
      <protection/>
    </xf>
    <xf numFmtId="0" fontId="41" fillId="26" borderId="0" xfId="89" applyFont="1" applyFill="1">
      <alignment/>
      <protection/>
    </xf>
    <xf numFmtId="0" fontId="33" fillId="0" borderId="9" xfId="89" applyFont="1" applyFill="1" applyBorder="1">
      <alignment/>
      <protection/>
    </xf>
    <xf numFmtId="0" fontId="33" fillId="0" borderId="9" xfId="86" applyFont="1" applyFill="1" applyBorder="1" applyAlignment="1">
      <alignment vertical="center"/>
      <protection/>
    </xf>
    <xf numFmtId="0" fontId="33" fillId="0" borderId="9" xfId="0" applyFont="1" applyFill="1" applyBorder="1" applyAlignment="1">
      <alignment horizontal="center" vertical="center"/>
    </xf>
    <xf numFmtId="0" fontId="33" fillId="0" borderId="9" xfId="89" applyFont="1" applyFill="1" applyBorder="1" applyAlignment="1">
      <alignment horizontal="center" vertical="center"/>
      <protection/>
    </xf>
    <xf numFmtId="0" fontId="41" fillId="26" borderId="0" xfId="0" applyFont="1" applyFill="1" applyAlignment="1">
      <alignment/>
    </xf>
    <xf numFmtId="0" fontId="20" fillId="0" borderId="9" xfId="89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6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38" fillId="0" borderId="9" xfId="89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5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166" fontId="30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6" fontId="20" fillId="0" borderId="27" xfId="0" applyNumberFormat="1" applyFont="1" applyFill="1" applyBorder="1" applyAlignment="1">
      <alignment vertical="center" wrapText="1"/>
    </xf>
    <xf numFmtId="0" fontId="20" fillId="0" borderId="27" xfId="86" applyFont="1" applyFill="1" applyBorder="1">
      <alignment/>
      <protection/>
    </xf>
    <xf numFmtId="49" fontId="20" fillId="0" borderId="27" xfId="89" applyNumberFormat="1" applyFont="1" applyFill="1" applyBorder="1" applyAlignment="1">
      <alignment horizontal="center" vertical="center" wrapText="1"/>
      <protection/>
    </xf>
    <xf numFmtId="49" fontId="20" fillId="0" borderId="27" xfId="0" applyNumberFormat="1" applyFont="1" applyFill="1" applyBorder="1" applyAlignment="1">
      <alignment horizontal="center" vertical="center"/>
    </xf>
    <xf numFmtId="165" fontId="20" fillId="0" borderId="27" xfId="89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28" fillId="0" borderId="9" xfId="0" applyFont="1" applyBorder="1" applyAlignment="1">
      <alignment/>
    </xf>
    <xf numFmtId="164" fontId="28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64" fontId="0" fillId="0" borderId="0" xfId="89" applyNumberFormat="1" applyAlignment="1">
      <alignment horizontal="right"/>
      <protection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89" applyNumberFormat="1" applyFont="1" applyAlignment="1">
      <alignment vertical="center"/>
      <protection/>
    </xf>
    <xf numFmtId="164" fontId="28" fillId="0" borderId="0" xfId="89" applyNumberFormat="1" applyFont="1">
      <alignment/>
      <protection/>
    </xf>
    <xf numFmtId="164" fontId="20" fillId="0" borderId="0" xfId="89" applyNumberFormat="1" applyFont="1" applyAlignment="1">
      <alignment vertical="center"/>
      <protection/>
    </xf>
    <xf numFmtId="164" fontId="20" fillId="0" borderId="0" xfId="89" applyNumberFormat="1" applyFont="1" applyAlignment="1">
      <alignment horizontal="right" vertical="center"/>
      <protection/>
    </xf>
    <xf numFmtId="164" fontId="16" fillId="0" borderId="0" xfId="89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2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89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89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164" fontId="22" fillId="0" borderId="0" xfId="89" applyNumberFormat="1" applyFont="1" applyBorder="1" applyAlignment="1">
      <alignment horizontal="right"/>
      <protection/>
    </xf>
    <xf numFmtId="164" fontId="20" fillId="0" borderId="0" xfId="89" applyNumberFormat="1" applyFont="1" applyBorder="1" applyAlignment="1">
      <alignment horizontal="right"/>
      <protection/>
    </xf>
    <xf numFmtId="0" fontId="28" fillId="0" borderId="0" xfId="89" applyFont="1" applyBorder="1" applyAlignment="1">
      <alignment horizontal="center" vertical="center" wrapText="1"/>
      <protection/>
    </xf>
    <xf numFmtId="166" fontId="20" fillId="0" borderId="0" xfId="0" applyNumberFormat="1" applyFont="1" applyBorder="1" applyAlignment="1">
      <alignment horizontal="right" vertical="center" wrapText="1"/>
    </xf>
    <xf numFmtId="0" fontId="20" fillId="0" borderId="0" xfId="89" applyFont="1" applyBorder="1" applyAlignment="1">
      <alignment horizontal="center" vertical="center" wrapText="1"/>
      <protection/>
    </xf>
    <xf numFmtId="164" fontId="22" fillId="0" borderId="0" xfId="89" applyNumberFormat="1" applyFont="1" applyBorder="1" applyAlignment="1">
      <alignment horizontal="right" vertical="center"/>
      <protection/>
    </xf>
    <xf numFmtId="164" fontId="20" fillId="0" borderId="0" xfId="89" applyNumberFormat="1" applyFont="1" applyBorder="1" applyAlignment="1">
      <alignment horizontal="right" vertical="center" wrapText="1"/>
      <protection/>
    </xf>
    <xf numFmtId="164" fontId="20" fillId="0" borderId="0" xfId="89" applyNumberFormat="1" applyFont="1" applyBorder="1" applyAlignment="1">
      <alignment horizontal="right" wrapText="1"/>
      <protection/>
    </xf>
    <xf numFmtId="0" fontId="20" fillId="0" borderId="0" xfId="0" applyFont="1" applyBorder="1" applyAlignment="1">
      <alignment horizontal="right" vertical="center"/>
    </xf>
    <xf numFmtId="0" fontId="22" fillId="0" borderId="0" xfId="89" applyFont="1" applyBorder="1" applyAlignment="1">
      <alignment horizontal="center" vertical="center" wrapText="1"/>
      <protection/>
    </xf>
    <xf numFmtId="165" fontId="22" fillId="0" borderId="0" xfId="0" applyNumberFormat="1" applyFont="1" applyFill="1" applyBorder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22" fillId="0" borderId="0" xfId="89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right" vertical="center"/>
    </xf>
    <xf numFmtId="0" fontId="22" fillId="0" borderId="0" xfId="89" applyFont="1" applyFill="1" applyBorder="1" applyAlignment="1">
      <alignment horizontal="center" vertical="center" wrapText="1"/>
      <protection/>
    </xf>
    <xf numFmtId="0" fontId="0" fillId="26" borderId="0" xfId="89" applyFill="1" applyBorder="1">
      <alignment/>
      <protection/>
    </xf>
    <xf numFmtId="164" fontId="22" fillId="0" borderId="0" xfId="89" applyNumberFormat="1" applyFont="1" applyBorder="1" applyAlignment="1">
      <alignment horizontal="center" vertical="center"/>
      <protection/>
    </xf>
    <xf numFmtId="0" fontId="20" fillId="0" borderId="22" xfId="0" applyFont="1" applyBorder="1" applyAlignment="1">
      <alignment horizontal="right"/>
    </xf>
    <xf numFmtId="164" fontId="28" fillId="0" borderId="0" xfId="89" applyNumberFormat="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Лист1" xfId="87"/>
    <cellStyle name="Обычный_Приложения 2014-2016l" xfId="88"/>
    <cellStyle name="Обычный_Приложения2013-2015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2"/>
  <sheetViews>
    <sheetView zoomScale="85" zoomScaleNormal="85" zoomScalePageLayoutView="0" workbookViewId="0" topLeftCell="A1">
      <selection activeCell="B4" sqref="B4:E4"/>
    </sheetView>
  </sheetViews>
  <sheetFormatPr defaultColWidth="7.00390625" defaultRowHeight="12.75"/>
  <cols>
    <col min="1" max="1" width="23.25390625" style="1" customWidth="1"/>
    <col min="2" max="2" width="49.25390625" style="2" customWidth="1"/>
    <col min="3" max="3" width="17.375" style="1" customWidth="1"/>
    <col min="4" max="4" width="12.00390625" style="1" customWidth="1"/>
    <col min="5" max="5" width="11.00390625" style="1" customWidth="1"/>
    <col min="6" max="16384" width="7.00390625" style="3" customWidth="1"/>
  </cols>
  <sheetData>
    <row r="1" spans="1:5" ht="12.75" customHeight="1">
      <c r="A1" s="4"/>
      <c r="B1" s="5"/>
      <c r="C1" s="6"/>
      <c r="D1" s="482" t="s">
        <v>0</v>
      </c>
      <c r="E1" s="482"/>
    </row>
    <row r="2" spans="1:5" ht="12.75" customHeight="1">
      <c r="A2" s="4"/>
      <c r="B2" s="483" t="s">
        <v>1</v>
      </c>
      <c r="C2" s="483"/>
      <c r="D2" s="483"/>
      <c r="E2" s="483"/>
    </row>
    <row r="3" spans="1:5" ht="12.75" customHeight="1">
      <c r="A3" s="4"/>
      <c r="B3" s="483" t="s">
        <v>2</v>
      </c>
      <c r="C3" s="483"/>
      <c r="D3" s="483"/>
      <c r="E3" s="483"/>
    </row>
    <row r="4" spans="1:5" ht="12.75" customHeight="1">
      <c r="A4" s="4"/>
      <c r="B4" s="484" t="s">
        <v>3</v>
      </c>
      <c r="C4" s="484"/>
      <c r="D4" s="484"/>
      <c r="E4" s="484"/>
    </row>
    <row r="5" spans="1:5" ht="12.75" customHeight="1">
      <c r="A5" s="4"/>
      <c r="B5" s="485"/>
      <c r="C5" s="485"/>
      <c r="D5" s="485"/>
      <c r="E5" s="485"/>
    </row>
    <row r="6" spans="1:5" ht="12.75" customHeight="1">
      <c r="A6" s="4"/>
      <c r="B6" s="486" t="s">
        <v>4</v>
      </c>
      <c r="C6" s="486"/>
      <c r="D6" s="486"/>
      <c r="E6" s="486"/>
    </row>
    <row r="7" spans="1:5" ht="19.5" customHeight="1">
      <c r="A7" s="4"/>
      <c r="B7" s="487" t="s">
        <v>1</v>
      </c>
      <c r="C7" s="487"/>
      <c r="D7" s="487"/>
      <c r="E7" s="487"/>
    </row>
    <row r="8" spans="1:5" ht="12.75" customHeight="1">
      <c r="A8" s="4"/>
      <c r="B8" s="488" t="s">
        <v>5</v>
      </c>
      <c r="C8" s="488"/>
      <c r="D8" s="488"/>
      <c r="E8" s="488"/>
    </row>
    <row r="9" spans="1:5" ht="15.75" customHeight="1">
      <c r="A9" s="4"/>
      <c r="B9" s="484" t="s">
        <v>6</v>
      </c>
      <c r="C9" s="484"/>
      <c r="D9" s="484"/>
      <c r="E9" s="484"/>
    </row>
    <row r="10" spans="1:5" ht="12.75" customHeight="1">
      <c r="A10" s="4"/>
      <c r="B10" s="489"/>
      <c r="C10" s="489"/>
      <c r="D10" s="489"/>
      <c r="E10" s="489"/>
    </row>
    <row r="11" spans="1:5" ht="12.75" customHeight="1">
      <c r="A11" s="490" t="s">
        <v>7</v>
      </c>
      <c r="B11" s="490"/>
      <c r="C11" s="490"/>
      <c r="D11" s="490"/>
      <c r="E11" s="490"/>
    </row>
    <row r="12" spans="1:5" ht="12.75" customHeight="1">
      <c r="A12" s="490" t="s">
        <v>8</v>
      </c>
      <c r="B12" s="490"/>
      <c r="C12" s="490"/>
      <c r="D12" s="490"/>
      <c r="E12" s="490"/>
    </row>
    <row r="13" spans="1:5" ht="12.75" customHeight="1">
      <c r="A13" s="8"/>
      <c r="B13" s="8"/>
      <c r="C13" s="8"/>
      <c r="D13" s="4"/>
      <c r="E13" s="4"/>
    </row>
    <row r="14" spans="1:5" ht="14.25" customHeight="1">
      <c r="A14" s="4"/>
      <c r="B14" s="9"/>
      <c r="C14" s="4"/>
      <c r="D14" s="491" t="s">
        <v>9</v>
      </c>
      <c r="E14" s="491"/>
    </row>
    <row r="15" spans="1:5" ht="14.25" customHeight="1">
      <c r="A15" s="11" t="s">
        <v>10</v>
      </c>
      <c r="B15" s="11" t="s">
        <v>11</v>
      </c>
      <c r="C15" s="11">
        <v>2022</v>
      </c>
      <c r="D15" s="11">
        <v>2023</v>
      </c>
      <c r="E15" s="11">
        <v>2024</v>
      </c>
    </row>
    <row r="16" spans="1:5" ht="27.75" customHeight="1">
      <c r="A16" s="12"/>
      <c r="B16" s="13" t="s">
        <v>12</v>
      </c>
      <c r="C16" s="14">
        <f>C24+C17</f>
        <v>10685.500000000116</v>
      </c>
      <c r="D16" s="14">
        <f>D24+D17</f>
        <v>4203.100000000035</v>
      </c>
      <c r="E16" s="14">
        <f>E24+E17</f>
        <v>5116.000000000029</v>
      </c>
    </row>
    <row r="17" spans="1:5" ht="27.75" customHeight="1">
      <c r="A17" s="15" t="s">
        <v>13</v>
      </c>
      <c r="B17" s="16" t="s">
        <v>14</v>
      </c>
      <c r="C17" s="14">
        <f>C18+C22+C20</f>
        <v>3000</v>
      </c>
      <c r="D17" s="17">
        <f>D18+D22</f>
        <v>0</v>
      </c>
      <c r="E17" s="17">
        <f>E18+E22</f>
        <v>0</v>
      </c>
    </row>
    <row r="18" spans="1:5" ht="27.75" customHeight="1">
      <c r="A18" s="15" t="s">
        <v>15</v>
      </c>
      <c r="B18" s="18" t="s">
        <v>16</v>
      </c>
      <c r="C18" s="14">
        <f>C19</f>
        <v>3000</v>
      </c>
      <c r="D18" s="14">
        <f>D19</f>
        <v>3000</v>
      </c>
      <c r="E18" s="14">
        <f>E19</f>
        <v>0</v>
      </c>
    </row>
    <row r="19" spans="1:5" ht="40.5" customHeight="1">
      <c r="A19" s="19" t="s">
        <v>17</v>
      </c>
      <c r="B19" s="20" t="s">
        <v>18</v>
      </c>
      <c r="C19" s="14">
        <v>3000</v>
      </c>
      <c r="D19" s="17">
        <v>3000</v>
      </c>
      <c r="E19" s="17">
        <v>0</v>
      </c>
    </row>
    <row r="20" spans="1:5" ht="45">
      <c r="A20" s="19" t="s">
        <v>19</v>
      </c>
      <c r="B20" s="21" t="s">
        <v>20</v>
      </c>
      <c r="C20" s="14">
        <f>C21</f>
        <v>3000</v>
      </c>
      <c r="D20" s="14">
        <f>D21</f>
        <v>0</v>
      </c>
      <c r="E20" s="14">
        <f>E21</f>
        <v>0</v>
      </c>
    </row>
    <row r="21" spans="1:5" ht="57">
      <c r="A21" s="19" t="s">
        <v>19</v>
      </c>
      <c r="B21" s="22" t="s">
        <v>21</v>
      </c>
      <c r="C21" s="14">
        <v>3000</v>
      </c>
      <c r="D21" s="17">
        <v>0</v>
      </c>
      <c r="E21" s="17">
        <v>0</v>
      </c>
    </row>
    <row r="22" spans="1:5" ht="40.5" customHeight="1">
      <c r="A22" s="23" t="s">
        <v>22</v>
      </c>
      <c r="B22" s="13" t="s">
        <v>23</v>
      </c>
      <c r="C22" s="14">
        <f>C23</f>
        <v>-3000</v>
      </c>
      <c r="D22" s="17">
        <f>D23</f>
        <v>-3000</v>
      </c>
      <c r="E22" s="17">
        <f>E23</f>
        <v>0</v>
      </c>
    </row>
    <row r="23" spans="1:5" ht="40.5" customHeight="1">
      <c r="A23" s="19" t="s">
        <v>24</v>
      </c>
      <c r="B23" s="24" t="s">
        <v>25</v>
      </c>
      <c r="C23" s="14">
        <v>-3000</v>
      </c>
      <c r="D23" s="17">
        <v>-3000</v>
      </c>
      <c r="E23" s="17">
        <v>0</v>
      </c>
    </row>
    <row r="24" spans="1:5" ht="27.75" customHeight="1">
      <c r="A24" s="23" t="s">
        <v>26</v>
      </c>
      <c r="B24" s="13" t="s">
        <v>27</v>
      </c>
      <c r="C24" s="14">
        <f>C25+C29</f>
        <v>7685.500000000116</v>
      </c>
      <c r="D24" s="14">
        <f>D25+D29</f>
        <v>4203.100000000035</v>
      </c>
      <c r="E24" s="17">
        <f>E25+E29</f>
        <v>5116.000000000029</v>
      </c>
    </row>
    <row r="25" spans="1:5" ht="15.75" customHeight="1">
      <c r="A25" s="19" t="s">
        <v>28</v>
      </c>
      <c r="B25" s="20" t="s">
        <v>29</v>
      </c>
      <c r="C25" s="25">
        <f>C26</f>
        <v>-369163.39999999997</v>
      </c>
      <c r="D25" s="26">
        <f>D26</f>
        <v>-254518.19999999998</v>
      </c>
      <c r="E25" s="26">
        <f>E26</f>
        <v>-233021</v>
      </c>
    </row>
    <row r="26" spans="1:5" ht="14.25" customHeight="1">
      <c r="A26" s="19" t="s">
        <v>30</v>
      </c>
      <c r="B26" s="20" t="s">
        <v>31</v>
      </c>
      <c r="C26" s="25">
        <f>C27</f>
        <v>-369163.39999999997</v>
      </c>
      <c r="D26" s="26">
        <f>D27</f>
        <v>-254518.19999999998</v>
      </c>
      <c r="E26" s="26">
        <f>E27</f>
        <v>-233021</v>
      </c>
    </row>
    <row r="27" spans="1:5" ht="27.75" customHeight="1">
      <c r="A27" s="19" t="s">
        <v>32</v>
      </c>
      <c r="B27" s="20" t="s">
        <v>33</v>
      </c>
      <c r="C27" s="25">
        <f>C28</f>
        <v>-369163.39999999997</v>
      </c>
      <c r="D27" s="26">
        <f>D28</f>
        <v>-254518.19999999998</v>
      </c>
      <c r="E27" s="26">
        <f>E28</f>
        <v>-233021</v>
      </c>
    </row>
    <row r="28" spans="1:5" ht="27.75" customHeight="1">
      <c r="A28" s="19" t="s">
        <v>34</v>
      </c>
      <c r="B28" s="27" t="s">
        <v>35</v>
      </c>
      <c r="C28" s="25">
        <f>'Прил.4'!C15*(-1)-'Прил. 12'!C20-'Прил. 12'!C22</f>
        <v>-369163.39999999997</v>
      </c>
      <c r="D28" s="25">
        <f>'Прил.4'!D15*(-1)-'Прил. 12'!D20</f>
        <v>-254518.19999999998</v>
      </c>
      <c r="E28" s="25">
        <f>'Прил.4'!E15*(-1)-'Прил. 12'!E20</f>
        <v>-233021</v>
      </c>
    </row>
    <row r="29" spans="1:5" ht="14.25" customHeight="1">
      <c r="A29" s="19" t="s">
        <v>36</v>
      </c>
      <c r="B29" s="20" t="s">
        <v>37</v>
      </c>
      <c r="C29" s="25">
        <f>C30</f>
        <v>376848.9000000001</v>
      </c>
      <c r="D29" s="26">
        <f>D30</f>
        <v>258721.30000000002</v>
      </c>
      <c r="E29" s="26">
        <f>E30</f>
        <v>238137.00000000003</v>
      </c>
    </row>
    <row r="30" spans="1:5" ht="14.25" customHeight="1">
      <c r="A30" s="19" t="s">
        <v>38</v>
      </c>
      <c r="B30" s="20" t="s">
        <v>39</v>
      </c>
      <c r="C30" s="25">
        <f>C31</f>
        <v>376848.9000000001</v>
      </c>
      <c r="D30" s="26">
        <f>D31</f>
        <v>258721.30000000002</v>
      </c>
      <c r="E30" s="26">
        <f>E31</f>
        <v>238137.00000000003</v>
      </c>
    </row>
    <row r="31" spans="1:5" ht="27.75" customHeight="1">
      <c r="A31" s="19" t="s">
        <v>40</v>
      </c>
      <c r="B31" s="20" t="s">
        <v>41</v>
      </c>
      <c r="C31" s="25">
        <f>C32</f>
        <v>376848.9000000001</v>
      </c>
      <c r="D31" s="26">
        <f>D32</f>
        <v>258721.30000000002</v>
      </c>
      <c r="E31" s="26">
        <f>E32</f>
        <v>238137.00000000003</v>
      </c>
    </row>
    <row r="32" spans="1:5" ht="26.25" customHeight="1">
      <c r="A32" s="19" t="s">
        <v>42</v>
      </c>
      <c r="B32" s="27" t="s">
        <v>43</v>
      </c>
      <c r="C32" s="25">
        <f>'Прил.6.'!E14-C23</f>
        <v>376848.9000000001</v>
      </c>
      <c r="D32" s="25">
        <f>'Прил.6.'!F14-D23</f>
        <v>258721.30000000002</v>
      </c>
      <c r="E32" s="25">
        <f>'Прил.6.'!G14-E23</f>
        <v>238137.00000000003</v>
      </c>
    </row>
  </sheetData>
  <sheetProtection selectLockedCells="1" selectUnlockedCells="1"/>
  <mergeCells count="13">
    <mergeCell ref="D14:E14"/>
    <mergeCell ref="B7:E7"/>
    <mergeCell ref="B8:E8"/>
    <mergeCell ref="B9:E9"/>
    <mergeCell ref="B10:E10"/>
    <mergeCell ref="A11:E11"/>
    <mergeCell ref="A12:E12"/>
    <mergeCell ref="D1:E1"/>
    <mergeCell ref="B2:E2"/>
    <mergeCell ref="B3:E3"/>
    <mergeCell ref="B4:E4"/>
    <mergeCell ref="B5:E5"/>
    <mergeCell ref="B6:E6"/>
  </mergeCells>
  <printOptions/>
  <pageMargins left="0.9097222222222222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zoomScale="85" zoomScaleNormal="85" zoomScalePageLayoutView="0" workbookViewId="0" topLeftCell="A10">
      <selection activeCell="B4" sqref="B4"/>
    </sheetView>
  </sheetViews>
  <sheetFormatPr defaultColWidth="8.00390625" defaultRowHeight="12.75"/>
  <cols>
    <col min="1" max="1" width="5.25390625" style="3" customWidth="1"/>
    <col min="2" max="2" width="62.25390625" style="3" customWidth="1"/>
    <col min="3" max="3" width="14.00390625" style="78" customWidth="1"/>
    <col min="4" max="4" width="10.375" style="78" customWidth="1"/>
    <col min="5" max="5" width="11.25390625" style="78" customWidth="1"/>
    <col min="6" max="16384" width="8.00390625" style="3" customWidth="1"/>
  </cols>
  <sheetData>
    <row r="1" spans="2:5" ht="12.75" customHeight="1">
      <c r="B1" s="5"/>
      <c r="C1" s="6"/>
      <c r="D1" s="482" t="s">
        <v>669</v>
      </c>
      <c r="E1" s="482"/>
    </row>
    <row r="2" spans="2:5" ht="12.75" customHeight="1">
      <c r="B2" s="483" t="s">
        <v>1</v>
      </c>
      <c r="C2" s="483"/>
      <c r="D2" s="483"/>
      <c r="E2" s="483"/>
    </row>
    <row r="3" spans="2:5" ht="12.75" customHeight="1">
      <c r="B3" s="483" t="s">
        <v>2</v>
      </c>
      <c r="C3" s="483"/>
      <c r="D3" s="483"/>
      <c r="E3" s="483"/>
    </row>
    <row r="4" spans="2:10" ht="12.75" customHeight="1">
      <c r="B4" s="484" t="s">
        <v>670</v>
      </c>
      <c r="C4" s="484"/>
      <c r="D4" s="484"/>
      <c r="E4" s="484"/>
      <c r="F4" s="135"/>
      <c r="G4" s="135"/>
      <c r="H4" s="135"/>
      <c r="I4" s="135"/>
      <c r="J4" s="135"/>
    </row>
    <row r="6" spans="2:8" ht="12.75" customHeight="1">
      <c r="B6" s="441"/>
      <c r="C6" s="464"/>
      <c r="D6" s="464"/>
      <c r="E6" s="35" t="s">
        <v>671</v>
      </c>
      <c r="F6" s="465"/>
      <c r="G6" s="465"/>
      <c r="H6" s="465"/>
    </row>
    <row r="7" spans="2:8" ht="12.75" customHeight="1">
      <c r="B7" s="441"/>
      <c r="C7" s="466"/>
      <c r="D7" s="466"/>
      <c r="E7" s="467" t="s">
        <v>660</v>
      </c>
      <c r="F7" s="468"/>
      <c r="G7" s="468"/>
      <c r="H7" s="468"/>
    </row>
    <row r="8" spans="2:8" ht="12.75" customHeight="1">
      <c r="B8" s="441"/>
      <c r="C8" s="466"/>
      <c r="D8" s="466"/>
      <c r="E8" s="467" t="s">
        <v>5</v>
      </c>
      <c r="F8" s="468"/>
      <c r="G8" s="468"/>
      <c r="H8" s="468"/>
    </row>
    <row r="9" spans="2:5" ht="12.75" customHeight="1">
      <c r="B9" s="484" t="s">
        <v>6</v>
      </c>
      <c r="C9" s="484"/>
      <c r="D9" s="484"/>
      <c r="E9" s="484"/>
    </row>
    <row r="10" spans="2:5" ht="12.75" customHeight="1">
      <c r="B10" s="29"/>
      <c r="C10" s="31"/>
      <c r="D10" s="31"/>
      <c r="E10" s="31"/>
    </row>
    <row r="11" spans="2:8" ht="12.75" customHeight="1">
      <c r="B11" s="497" t="s">
        <v>672</v>
      </c>
      <c r="C11" s="497"/>
      <c r="D11" s="497"/>
      <c r="E11" s="497"/>
      <c r="F11" s="452"/>
      <c r="G11" s="452"/>
      <c r="H11" s="452"/>
    </row>
    <row r="12" spans="2:8" ht="15.75" customHeight="1">
      <c r="B12" s="497"/>
      <c r="C12" s="497"/>
      <c r="D12" s="497"/>
      <c r="E12" s="497"/>
      <c r="F12" s="452"/>
      <c r="G12" s="452"/>
      <c r="H12" s="452"/>
    </row>
    <row r="13" spans="2:8" ht="14.25" customHeight="1">
      <c r="B13" s="497"/>
      <c r="C13" s="497"/>
      <c r="D13" s="497"/>
      <c r="E13" s="497"/>
      <c r="F13" s="469"/>
      <c r="G13" s="469"/>
      <c r="H13" s="469"/>
    </row>
    <row r="14" spans="2:5" ht="12.75" customHeight="1">
      <c r="B14" s="523"/>
      <c r="C14" s="523"/>
      <c r="D14" s="31"/>
      <c r="E14" s="31"/>
    </row>
    <row r="15" spans="2:5" ht="12.75" customHeight="1">
      <c r="B15" s="518"/>
      <c r="C15" s="518"/>
      <c r="D15" s="31"/>
      <c r="E15" s="6" t="s">
        <v>181</v>
      </c>
    </row>
    <row r="16" spans="2:5" ht="46.5" customHeight="1">
      <c r="B16" s="498" t="s">
        <v>673</v>
      </c>
      <c r="C16" s="498" t="s">
        <v>9</v>
      </c>
      <c r="D16" s="498"/>
      <c r="E16" s="498"/>
    </row>
    <row r="17" spans="2:5" ht="15.75" customHeight="1">
      <c r="B17" s="498"/>
      <c r="C17" s="11" t="s">
        <v>48</v>
      </c>
      <c r="D17" s="10" t="s">
        <v>49</v>
      </c>
      <c r="E17" s="10" t="s">
        <v>50</v>
      </c>
    </row>
    <row r="18" spans="2:5" ht="15.75" customHeight="1">
      <c r="B18" s="470" t="s">
        <v>674</v>
      </c>
      <c r="C18" s="25">
        <f>C19</f>
        <v>3000</v>
      </c>
      <c r="D18" s="25">
        <f>D19</f>
        <v>0</v>
      </c>
      <c r="E18" s="25">
        <f>E19</f>
        <v>0</v>
      </c>
    </row>
    <row r="19" spans="2:5" ht="27.75" customHeight="1">
      <c r="B19" s="471" t="s">
        <v>675</v>
      </c>
      <c r="C19" s="25">
        <f>C20+C23+C22</f>
        <v>3000</v>
      </c>
      <c r="D19" s="25">
        <f>D20+D23</f>
        <v>0</v>
      </c>
      <c r="E19" s="25">
        <f>E20-E23</f>
        <v>0</v>
      </c>
    </row>
    <row r="20" spans="2:5" ht="27.75" customHeight="1">
      <c r="B20" s="20" t="s">
        <v>18</v>
      </c>
      <c r="C20" s="25">
        <v>3000</v>
      </c>
      <c r="D20" s="25">
        <v>3000</v>
      </c>
      <c r="E20" s="25">
        <v>0</v>
      </c>
    </row>
    <row r="21" spans="2:5" ht="27.75" customHeight="1">
      <c r="B21" s="21" t="s">
        <v>20</v>
      </c>
      <c r="C21" s="25">
        <f>C22</f>
        <v>3000</v>
      </c>
      <c r="D21" s="25"/>
      <c r="E21" s="25"/>
    </row>
    <row r="22" spans="2:5" ht="42.75">
      <c r="B22" s="22" t="s">
        <v>21</v>
      </c>
      <c r="C22" s="25">
        <v>3000</v>
      </c>
      <c r="D22" s="25"/>
      <c r="E22" s="25"/>
    </row>
    <row r="23" spans="2:5" s="449" customFormat="1" ht="27.75" customHeight="1">
      <c r="B23" s="20" t="s">
        <v>676</v>
      </c>
      <c r="C23" s="25">
        <v>-3000</v>
      </c>
      <c r="D23" s="25">
        <v>-3000</v>
      </c>
      <c r="E23" s="25">
        <v>0</v>
      </c>
    </row>
  </sheetData>
  <sheetProtection selectLockedCells="1" selectUnlockedCells="1"/>
  <mergeCells count="10">
    <mergeCell ref="B14:C14"/>
    <mergeCell ref="B15:C15"/>
    <mergeCell ref="B16:B17"/>
    <mergeCell ref="C16:E16"/>
    <mergeCell ref="D1:E1"/>
    <mergeCell ref="B2:E2"/>
    <mergeCell ref="B3:E3"/>
    <mergeCell ref="B4:E4"/>
    <mergeCell ref="B9:E9"/>
    <mergeCell ref="B11:E1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4"/>
  <sheetViews>
    <sheetView zoomScale="85" zoomScaleNormal="85" zoomScalePageLayoutView="0" workbookViewId="0" topLeftCell="A1">
      <selection activeCell="B4" sqref="B4:E4"/>
    </sheetView>
  </sheetViews>
  <sheetFormatPr defaultColWidth="7.125" defaultRowHeight="12.75"/>
  <cols>
    <col min="1" max="1" width="4.625" style="3" customWidth="1"/>
    <col min="2" max="2" width="42.375" style="3" customWidth="1"/>
    <col min="3" max="3" width="15.125" style="78" customWidth="1"/>
    <col min="4" max="4" width="7.375" style="78" customWidth="1"/>
    <col min="5" max="5" width="15.125" style="78" customWidth="1"/>
    <col min="6" max="16384" width="7.125" style="3" customWidth="1"/>
  </cols>
  <sheetData>
    <row r="1" spans="2:5" ht="12.75" customHeight="1">
      <c r="B1" s="5"/>
      <c r="C1" s="6"/>
      <c r="D1" s="482" t="s">
        <v>677</v>
      </c>
      <c r="E1" s="482"/>
    </row>
    <row r="2" spans="2:5" ht="12.75" customHeight="1">
      <c r="B2" s="483" t="s">
        <v>1</v>
      </c>
      <c r="C2" s="483"/>
      <c r="D2" s="483"/>
      <c r="E2" s="483"/>
    </row>
    <row r="3" spans="2:5" ht="12.75" customHeight="1">
      <c r="B3" s="483" t="s">
        <v>2</v>
      </c>
      <c r="C3" s="483"/>
      <c r="D3" s="483"/>
      <c r="E3" s="483"/>
    </row>
    <row r="4" spans="2:10" ht="12.75" customHeight="1">
      <c r="B4" s="484" t="s">
        <v>3</v>
      </c>
      <c r="C4" s="484"/>
      <c r="D4" s="484"/>
      <c r="E4" s="484"/>
      <c r="F4" s="135"/>
      <c r="G4" s="135"/>
      <c r="H4" s="135"/>
      <c r="I4" s="135"/>
      <c r="J4" s="135"/>
    </row>
    <row r="5" spans="2:3" ht="12.75" customHeight="1">
      <c r="B5" s="449"/>
      <c r="C5" s="472"/>
    </row>
    <row r="6" spans="2:3" ht="12.75" customHeight="1">
      <c r="B6" s="449"/>
      <c r="C6" s="472"/>
    </row>
    <row r="7" spans="2:5" ht="12.75" customHeight="1">
      <c r="B7" s="441"/>
      <c r="C7" s="505" t="s">
        <v>678</v>
      </c>
      <c r="D7" s="505"/>
      <c r="E7" s="505"/>
    </row>
    <row r="8" spans="2:5" ht="12.75" customHeight="1">
      <c r="B8" s="484" t="s">
        <v>46</v>
      </c>
      <c r="C8" s="484"/>
      <c r="D8" s="484"/>
      <c r="E8" s="484"/>
    </row>
    <row r="9" spans="2:5" ht="12.75" customHeight="1">
      <c r="B9" s="484" t="s">
        <v>5</v>
      </c>
      <c r="C9" s="484"/>
      <c r="D9" s="484"/>
      <c r="E9" s="484"/>
    </row>
    <row r="10" spans="2:8" ht="12.75" customHeight="1">
      <c r="B10" s="484" t="s">
        <v>6</v>
      </c>
      <c r="C10" s="484"/>
      <c r="D10" s="484"/>
      <c r="E10" s="484"/>
      <c r="F10" s="473"/>
      <c r="G10" s="473"/>
      <c r="H10" s="473"/>
    </row>
    <row r="11" spans="2:5" ht="12.75" customHeight="1">
      <c r="B11" s="29"/>
      <c r="C11" s="31"/>
      <c r="D11" s="31"/>
      <c r="E11" s="31"/>
    </row>
    <row r="12" spans="2:5" ht="12.75" customHeight="1">
      <c r="B12" s="490" t="s">
        <v>679</v>
      </c>
      <c r="C12" s="490"/>
      <c r="D12" s="490"/>
      <c r="E12" s="490"/>
    </row>
    <row r="13" spans="2:5" ht="12.75" customHeight="1">
      <c r="B13" s="490" t="s">
        <v>645</v>
      </c>
      <c r="C13" s="490"/>
      <c r="D13" s="490"/>
      <c r="E13" s="490"/>
    </row>
    <row r="14" spans="2:5" ht="12.75" customHeight="1">
      <c r="B14" s="518"/>
      <c r="C14" s="518"/>
      <c r="D14" s="31"/>
      <c r="E14" s="6" t="s">
        <v>181</v>
      </c>
    </row>
    <row r="15" spans="2:5" ht="46.5" customHeight="1">
      <c r="B15" s="11" t="s">
        <v>182</v>
      </c>
      <c r="C15" s="474" t="s">
        <v>48</v>
      </c>
      <c r="D15" s="474" t="s">
        <v>49</v>
      </c>
      <c r="E15" s="474" t="s">
        <v>50</v>
      </c>
    </row>
    <row r="16" spans="2:5" ht="14.25" customHeight="1">
      <c r="B16" s="475" t="s">
        <v>646</v>
      </c>
      <c r="C16" s="25">
        <v>864.6</v>
      </c>
      <c r="D16" s="25"/>
      <c r="E16" s="25"/>
    </row>
    <row r="17" spans="2:5" ht="14.25" customHeight="1">
      <c r="B17" s="475" t="s">
        <v>647</v>
      </c>
      <c r="C17" s="25">
        <v>20</v>
      </c>
      <c r="D17" s="25"/>
      <c r="E17" s="25"/>
    </row>
    <row r="18" spans="2:5" ht="14.25" customHeight="1">
      <c r="B18" s="475" t="s">
        <v>648</v>
      </c>
      <c r="C18" s="25">
        <v>886.2</v>
      </c>
      <c r="D18" s="25"/>
      <c r="E18" s="25"/>
    </row>
    <row r="19" spans="2:5" ht="14.25" customHeight="1">
      <c r="B19" s="476" t="s">
        <v>649</v>
      </c>
      <c r="C19" s="25">
        <v>1552.1</v>
      </c>
      <c r="D19" s="25"/>
      <c r="E19" s="25"/>
    </row>
    <row r="20" spans="2:5" ht="14.25" customHeight="1">
      <c r="B20" s="475" t="s">
        <v>650</v>
      </c>
      <c r="C20" s="25">
        <v>1743.4</v>
      </c>
      <c r="D20" s="25"/>
      <c r="E20" s="25"/>
    </row>
    <row r="21" spans="2:5" ht="14.25" customHeight="1">
      <c r="B21" s="475" t="s">
        <v>651</v>
      </c>
      <c r="C21" s="25">
        <v>111.3</v>
      </c>
      <c r="D21" s="25"/>
      <c r="E21" s="25"/>
    </row>
    <row r="22" spans="2:5" ht="15.75" customHeight="1">
      <c r="B22" s="475" t="s">
        <v>652</v>
      </c>
      <c r="C22" s="25"/>
      <c r="D22" s="25"/>
      <c r="E22" s="25"/>
    </row>
    <row r="23" spans="2:5" ht="15.75" customHeight="1">
      <c r="B23" s="475" t="s">
        <v>680</v>
      </c>
      <c r="C23" s="25"/>
      <c r="D23" s="25"/>
      <c r="E23" s="25"/>
    </row>
    <row r="24" spans="2:5" s="449" customFormat="1" ht="12.75" customHeight="1">
      <c r="B24" s="477" t="s">
        <v>653</v>
      </c>
      <c r="C24" s="14">
        <f>C16+C17+C18+C19+C20+C21+C22+C23</f>
        <v>5177.6</v>
      </c>
      <c r="D24" s="14">
        <f>SUM(D16:D23)</f>
        <v>0</v>
      </c>
      <c r="E24" s="14">
        <f>SUM(E16:E23)</f>
        <v>0</v>
      </c>
    </row>
  </sheetData>
  <sheetProtection selectLockedCells="1" selectUnlockedCells="1"/>
  <mergeCells count="11">
    <mergeCell ref="B9:E9"/>
    <mergeCell ref="B10:E10"/>
    <mergeCell ref="B12:E12"/>
    <mergeCell ref="B13:E13"/>
    <mergeCell ref="B14:C14"/>
    <mergeCell ref="D1:E1"/>
    <mergeCell ref="B2:E2"/>
    <mergeCell ref="B3:E3"/>
    <mergeCell ref="B4:E4"/>
    <mergeCell ref="C7:E7"/>
    <mergeCell ref="B8:E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="85" zoomScaleNormal="85" zoomScalePageLayoutView="0" workbookViewId="0" topLeftCell="A1">
      <selection activeCell="G6" sqref="G6"/>
    </sheetView>
  </sheetViews>
  <sheetFormatPr defaultColWidth="7.125" defaultRowHeight="12.75"/>
  <cols>
    <col min="1" max="1" width="4.625" style="3" customWidth="1"/>
    <col min="2" max="2" width="41.75390625" style="3" customWidth="1"/>
    <col min="3" max="3" width="15.125" style="478" customWidth="1"/>
    <col min="4" max="4" width="7.75390625" style="478" customWidth="1"/>
    <col min="5" max="5" width="15.125" style="478" customWidth="1"/>
    <col min="6" max="16384" width="7.125" style="3" customWidth="1"/>
  </cols>
  <sheetData>
    <row r="1" spans="2:5" ht="12.75" customHeight="1">
      <c r="B1" s="5"/>
      <c r="C1" s="6"/>
      <c r="D1" s="482" t="s">
        <v>669</v>
      </c>
      <c r="E1" s="482"/>
    </row>
    <row r="2" spans="2:5" ht="12.75" customHeight="1">
      <c r="B2" s="483" t="s">
        <v>1</v>
      </c>
      <c r="C2" s="483"/>
      <c r="D2" s="483"/>
      <c r="E2" s="483"/>
    </row>
    <row r="3" spans="2:5" ht="12.75" customHeight="1">
      <c r="B3" s="483" t="s">
        <v>2</v>
      </c>
      <c r="C3" s="483"/>
      <c r="D3" s="483"/>
      <c r="E3" s="483"/>
    </row>
    <row r="4" spans="2:10" ht="12.75" customHeight="1">
      <c r="B4" s="484" t="s">
        <v>3</v>
      </c>
      <c r="C4" s="484"/>
      <c r="D4" s="484"/>
      <c r="E4" s="484"/>
      <c r="F4" s="135"/>
      <c r="G4" s="135"/>
      <c r="H4" s="135"/>
      <c r="I4" s="135"/>
      <c r="J4" s="135"/>
    </row>
    <row r="5" spans="2:3" ht="12.75" customHeight="1">
      <c r="B5" s="449"/>
      <c r="C5" s="452"/>
    </row>
    <row r="6" spans="2:5" ht="12.75" customHeight="1">
      <c r="B6" s="482" t="s">
        <v>681</v>
      </c>
      <c r="C6" s="482"/>
      <c r="D6" s="482"/>
      <c r="E6" s="482"/>
    </row>
    <row r="7" spans="2:5" ht="12.75" customHeight="1">
      <c r="B7" s="484" t="s">
        <v>46</v>
      </c>
      <c r="C7" s="484"/>
      <c r="D7" s="484"/>
      <c r="E7" s="484"/>
    </row>
    <row r="8" spans="2:5" ht="12.75" customHeight="1">
      <c r="B8" s="484" t="s">
        <v>5</v>
      </c>
      <c r="C8" s="484"/>
      <c r="D8" s="484"/>
      <c r="E8" s="484"/>
    </row>
    <row r="9" spans="2:8" ht="12.75" customHeight="1">
      <c r="B9" s="484" t="s">
        <v>6</v>
      </c>
      <c r="C9" s="484"/>
      <c r="D9" s="484"/>
      <c r="E9" s="484"/>
      <c r="F9" s="473"/>
      <c r="G9" s="473"/>
      <c r="H9" s="473"/>
    </row>
    <row r="10" spans="2:5" ht="12.75" customHeight="1">
      <c r="B10" s="29"/>
      <c r="C10" s="479"/>
      <c r="D10" s="479"/>
      <c r="E10" s="479"/>
    </row>
    <row r="11" spans="2:5" ht="12.75" customHeight="1">
      <c r="B11" s="525" t="s">
        <v>682</v>
      </c>
      <c r="C11" s="525"/>
      <c r="D11" s="525" t="s">
        <v>682</v>
      </c>
      <c r="E11" s="525"/>
    </row>
    <row r="12" spans="2:5" ht="12.75" customHeight="1">
      <c r="B12" s="490" t="s">
        <v>683</v>
      </c>
      <c r="C12" s="490"/>
      <c r="D12" s="490"/>
      <c r="E12" s="490"/>
    </row>
    <row r="13" spans="2:5" ht="12.75" customHeight="1">
      <c r="B13" s="518"/>
      <c r="C13" s="518"/>
      <c r="D13" s="479"/>
      <c r="E13" s="80" t="s">
        <v>181</v>
      </c>
    </row>
    <row r="14" spans="2:5" ht="46.5" customHeight="1">
      <c r="B14" s="11" t="s">
        <v>182</v>
      </c>
      <c r="C14" s="474" t="s">
        <v>48</v>
      </c>
      <c r="D14" s="474" t="s">
        <v>49</v>
      </c>
      <c r="E14" s="474" t="s">
        <v>50</v>
      </c>
    </row>
    <row r="15" spans="2:5" ht="14.25" customHeight="1">
      <c r="B15" s="475" t="s">
        <v>646</v>
      </c>
      <c r="C15" s="463">
        <v>73</v>
      </c>
      <c r="D15" s="463"/>
      <c r="E15" s="463"/>
    </row>
    <row r="16" spans="2:5" ht="14.25" customHeight="1">
      <c r="B16" s="475" t="s">
        <v>647</v>
      </c>
      <c r="C16" s="463">
        <v>953.7</v>
      </c>
      <c r="D16" s="463"/>
      <c r="E16" s="463"/>
    </row>
    <row r="17" spans="2:5" ht="14.25" customHeight="1">
      <c r="B17" s="475" t="s">
        <v>648</v>
      </c>
      <c r="C17" s="463">
        <v>385</v>
      </c>
      <c r="D17" s="463"/>
      <c r="E17" s="463"/>
    </row>
    <row r="18" spans="2:5" ht="14.25" customHeight="1">
      <c r="B18" s="476" t="s">
        <v>649</v>
      </c>
      <c r="C18" s="463">
        <v>591.4</v>
      </c>
      <c r="D18" s="463"/>
      <c r="E18" s="463"/>
    </row>
    <row r="19" spans="2:5" ht="14.25" customHeight="1">
      <c r="B19" s="475" t="s">
        <v>650</v>
      </c>
      <c r="C19" s="463"/>
      <c r="D19" s="463"/>
      <c r="E19" s="463"/>
    </row>
    <row r="20" spans="2:5" ht="14.25" customHeight="1">
      <c r="B20" s="475" t="s">
        <v>651</v>
      </c>
      <c r="C20" s="463">
        <v>344.6</v>
      </c>
      <c r="D20" s="463"/>
      <c r="E20" s="463"/>
    </row>
    <row r="21" spans="2:5" ht="15.75" customHeight="1">
      <c r="B21" s="475" t="s">
        <v>652</v>
      </c>
      <c r="C21" s="463">
        <v>468.5</v>
      </c>
      <c r="D21" s="463"/>
      <c r="E21" s="463"/>
    </row>
    <row r="22" spans="2:5" ht="15.75" customHeight="1">
      <c r="B22" s="475" t="s">
        <v>680</v>
      </c>
      <c r="C22" s="463">
        <v>9.5</v>
      </c>
      <c r="D22" s="463"/>
      <c r="E22" s="463"/>
    </row>
    <row r="23" spans="2:5" s="449" customFormat="1" ht="12.75" customHeight="1">
      <c r="B23" s="477" t="s">
        <v>653</v>
      </c>
      <c r="C23" s="14">
        <f>SUM(C15:C22)</f>
        <v>2825.7</v>
      </c>
      <c r="D23" s="17">
        <f>SUM(D15:D22)</f>
        <v>0</v>
      </c>
      <c r="E23" s="17">
        <f>SUM(E15:E22)</f>
        <v>0</v>
      </c>
    </row>
    <row r="25" spans="2:5" ht="12.75" customHeight="1">
      <c r="B25" s="525" t="s">
        <v>682</v>
      </c>
      <c r="C25" s="525"/>
      <c r="D25" s="525" t="s">
        <v>682</v>
      </c>
      <c r="E25" s="525"/>
    </row>
    <row r="26" spans="2:5" ht="12.75" customHeight="1">
      <c r="B26" s="490" t="s">
        <v>684</v>
      </c>
      <c r="C26" s="490"/>
      <c r="D26" s="490"/>
      <c r="E26" s="490"/>
    </row>
    <row r="27" spans="2:5" ht="12.75" customHeight="1">
      <c r="B27" s="518"/>
      <c r="C27" s="518"/>
      <c r="D27" s="479"/>
      <c r="E27" s="80" t="s">
        <v>181</v>
      </c>
    </row>
    <row r="28" spans="2:5" ht="12.75" customHeight="1">
      <c r="B28" s="11" t="s">
        <v>182</v>
      </c>
      <c r="C28" s="474" t="s">
        <v>48</v>
      </c>
      <c r="D28" s="474" t="s">
        <v>49</v>
      </c>
      <c r="E28" s="474" t="s">
        <v>50</v>
      </c>
    </row>
    <row r="29" spans="2:5" ht="12.75" customHeight="1">
      <c r="B29" s="475" t="s">
        <v>646</v>
      </c>
      <c r="C29" s="463">
        <v>6.8</v>
      </c>
      <c r="D29" s="463"/>
      <c r="E29" s="463"/>
    </row>
    <row r="30" spans="2:5" ht="12.75" customHeight="1">
      <c r="B30" s="475" t="s">
        <v>647</v>
      </c>
      <c r="C30" s="463">
        <v>27</v>
      </c>
      <c r="D30" s="463"/>
      <c r="E30" s="463"/>
    </row>
    <row r="31" spans="2:5" ht="12.75" customHeight="1">
      <c r="B31" s="475" t="s">
        <v>648</v>
      </c>
      <c r="C31" s="463"/>
      <c r="D31" s="463"/>
      <c r="E31" s="463"/>
    </row>
    <row r="32" spans="2:5" ht="12.75" customHeight="1">
      <c r="B32" s="476" t="s">
        <v>649</v>
      </c>
      <c r="C32" s="463"/>
      <c r="D32" s="463"/>
      <c r="E32" s="463"/>
    </row>
    <row r="33" spans="2:5" ht="12.75" customHeight="1">
      <c r="B33" s="475" t="s">
        <v>650</v>
      </c>
      <c r="C33" s="463"/>
      <c r="D33" s="463"/>
      <c r="E33" s="463"/>
    </row>
    <row r="34" spans="2:5" ht="12.75" customHeight="1">
      <c r="B34" s="475" t="s">
        <v>651</v>
      </c>
      <c r="C34" s="463"/>
      <c r="D34" s="463"/>
      <c r="E34" s="463"/>
    </row>
    <row r="35" spans="2:5" ht="12.75" customHeight="1">
      <c r="B35" s="475" t="s">
        <v>652</v>
      </c>
      <c r="C35" s="463"/>
      <c r="D35" s="463"/>
      <c r="E35" s="463"/>
    </row>
    <row r="36" spans="2:5" ht="12.75" customHeight="1">
      <c r="B36" s="475" t="s">
        <v>680</v>
      </c>
      <c r="C36" s="463"/>
      <c r="D36" s="463"/>
      <c r="E36" s="463"/>
    </row>
    <row r="37" spans="2:5" ht="12.75" customHeight="1">
      <c r="B37" s="477" t="s">
        <v>653</v>
      </c>
      <c r="C37" s="14">
        <f>SUM(C29:C36)</f>
        <v>33.8</v>
      </c>
      <c r="D37" s="17">
        <f>SUM(D29:D36)</f>
        <v>0</v>
      </c>
      <c r="E37" s="17">
        <f>SUM(E29:E36)</f>
        <v>0</v>
      </c>
    </row>
    <row r="38" spans="2:5" ht="12.75" customHeight="1">
      <c r="B38" s="441"/>
      <c r="C38" s="479"/>
      <c r="D38" s="479"/>
      <c r="E38" s="479"/>
    </row>
    <row r="39" spans="2:5" ht="12.75" customHeight="1">
      <c r="B39" s="480"/>
      <c r="C39" s="481"/>
      <c r="D39" s="481"/>
      <c r="E39" s="481"/>
    </row>
  </sheetData>
  <sheetProtection selectLockedCells="1" selectUnlockedCells="1"/>
  <mergeCells count="14">
    <mergeCell ref="B26:E26"/>
    <mergeCell ref="B27:C27"/>
    <mergeCell ref="B8:E8"/>
    <mergeCell ref="B9:E9"/>
    <mergeCell ref="B11:E11"/>
    <mergeCell ref="B12:E12"/>
    <mergeCell ref="B13:C13"/>
    <mergeCell ref="B25:E25"/>
    <mergeCell ref="D1:E1"/>
    <mergeCell ref="B2:E2"/>
    <mergeCell ref="B3:E3"/>
    <mergeCell ref="B4:E4"/>
    <mergeCell ref="B6:E6"/>
    <mergeCell ref="B7:E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02"/>
  <sheetViews>
    <sheetView zoomScale="85" zoomScaleNormal="85" zoomScalePageLayoutView="0" workbookViewId="0" topLeftCell="A1">
      <selection activeCell="B4" sqref="B4:E4"/>
    </sheetView>
  </sheetViews>
  <sheetFormatPr defaultColWidth="7.375" defaultRowHeight="12.75"/>
  <cols>
    <col min="1" max="1" width="27.25390625" style="28" customWidth="1"/>
    <col min="2" max="2" width="87.375" style="29" customWidth="1"/>
    <col min="3" max="3" width="14.25390625" style="30" customWidth="1"/>
    <col min="4" max="4" width="14.25390625" style="31" customWidth="1"/>
    <col min="5" max="5" width="15.25390625" style="31" customWidth="1"/>
    <col min="6" max="6" width="7.375" style="28" customWidth="1"/>
    <col min="7" max="7" width="16.25390625" style="28" customWidth="1"/>
    <col min="8" max="9" width="10.25390625" style="28" customWidth="1"/>
    <col min="10" max="10" width="9.00390625" style="28" customWidth="1"/>
    <col min="11" max="16384" width="7.375" style="28" customWidth="1"/>
  </cols>
  <sheetData>
    <row r="1" spans="1:5" ht="12.75" customHeight="1">
      <c r="A1" s="32"/>
      <c r="B1" s="5"/>
      <c r="C1" s="6"/>
      <c r="D1" s="482" t="s">
        <v>44</v>
      </c>
      <c r="E1" s="482"/>
    </row>
    <row r="2" spans="1:5" ht="12.75" customHeight="1">
      <c r="A2" s="32"/>
      <c r="B2" s="483" t="s">
        <v>1</v>
      </c>
      <c r="C2" s="483"/>
      <c r="D2" s="483"/>
      <c r="E2" s="483"/>
    </row>
    <row r="3" spans="1:5" ht="12.75" customHeight="1">
      <c r="A3" s="32"/>
      <c r="B3" s="483" t="s">
        <v>2</v>
      </c>
      <c r="C3" s="483"/>
      <c r="D3" s="483"/>
      <c r="E3" s="483"/>
    </row>
    <row r="4" spans="1:5" ht="12.75" customHeight="1">
      <c r="A4" s="32"/>
      <c r="B4" s="484" t="s">
        <v>3</v>
      </c>
      <c r="C4" s="484"/>
      <c r="D4" s="484"/>
      <c r="E4" s="484"/>
    </row>
    <row r="5" spans="1:5" ht="12.75" customHeight="1">
      <c r="A5" s="32"/>
      <c r="B5" s="33"/>
      <c r="C5" s="34"/>
      <c r="E5" s="35"/>
    </row>
    <row r="6" spans="1:5" ht="14.25" customHeight="1">
      <c r="A6" s="32"/>
      <c r="B6" s="33"/>
      <c r="C6" s="34"/>
      <c r="E6" s="35" t="s">
        <v>45</v>
      </c>
    </row>
    <row r="7" spans="1:5" ht="14.25" customHeight="1">
      <c r="A7" s="484" t="s">
        <v>46</v>
      </c>
      <c r="B7" s="484"/>
      <c r="C7" s="484"/>
      <c r="D7" s="484"/>
      <c r="E7" s="484"/>
    </row>
    <row r="8" spans="1:5" ht="14.25" customHeight="1">
      <c r="A8" s="484" t="s">
        <v>5</v>
      </c>
      <c r="B8" s="484"/>
      <c r="C8" s="484"/>
      <c r="D8" s="484"/>
      <c r="E8" s="484"/>
    </row>
    <row r="9" spans="1:5" ht="14.25" customHeight="1">
      <c r="A9" s="484" t="s">
        <v>6</v>
      </c>
      <c r="B9" s="484"/>
      <c r="C9" s="484"/>
      <c r="D9" s="484"/>
      <c r="E9" s="484"/>
    </row>
    <row r="10" ht="14.25" customHeight="1">
      <c r="A10" s="32"/>
    </row>
    <row r="11" spans="1:5" ht="14.25" customHeight="1">
      <c r="A11" s="492" t="s">
        <v>47</v>
      </c>
      <c r="B11" s="492"/>
      <c r="C11" s="492"/>
      <c r="D11" s="492"/>
      <c r="E11" s="492"/>
    </row>
    <row r="12" spans="1:4" ht="14.25" customHeight="1">
      <c r="A12" s="36"/>
      <c r="B12" s="37"/>
      <c r="C12" s="8"/>
      <c r="D12" s="8"/>
    </row>
    <row r="13" spans="1:5" ht="17.25" customHeight="1">
      <c r="A13" s="493" t="s">
        <v>10</v>
      </c>
      <c r="B13" s="494" t="s">
        <v>11</v>
      </c>
      <c r="C13" s="39"/>
      <c r="D13" s="495" t="s">
        <v>9</v>
      </c>
      <c r="E13" s="495"/>
    </row>
    <row r="14" spans="1:5" s="41" customFormat="1" ht="21.75" customHeight="1">
      <c r="A14" s="493"/>
      <c r="B14" s="494"/>
      <c r="C14" s="39" t="s">
        <v>48</v>
      </c>
      <c r="D14" s="39" t="s">
        <v>49</v>
      </c>
      <c r="E14" s="39" t="s">
        <v>50</v>
      </c>
    </row>
    <row r="15" spans="1:10" s="41" customFormat="1" ht="15.75" customHeight="1">
      <c r="A15" s="38"/>
      <c r="B15" s="39" t="s">
        <v>51</v>
      </c>
      <c r="C15" s="42">
        <f>C16+C33</f>
        <v>363163.39999999997</v>
      </c>
      <c r="D15" s="42">
        <f>D16+D33</f>
        <v>251518.19999999998</v>
      </c>
      <c r="E15" s="42">
        <f>E16+E33</f>
        <v>233021</v>
      </c>
      <c r="G15" s="43"/>
      <c r="H15" s="44"/>
      <c r="I15" s="44"/>
      <c r="J15" s="44"/>
    </row>
    <row r="16" spans="1:7" s="41" customFormat="1" ht="15.75" customHeight="1">
      <c r="A16" s="38" t="s">
        <v>52</v>
      </c>
      <c r="B16" s="45" t="s">
        <v>53</v>
      </c>
      <c r="C16" s="42">
        <f>C17+C25</f>
        <v>138179.4</v>
      </c>
      <c r="D16" s="42">
        <f>D17+D25</f>
        <v>91979</v>
      </c>
      <c r="E16" s="42">
        <f>E17+E25</f>
        <v>95637</v>
      </c>
      <c r="G16" s="46"/>
    </row>
    <row r="17" spans="1:7" s="41" customFormat="1" ht="15.75" customHeight="1">
      <c r="A17" s="38"/>
      <c r="B17" s="39" t="s">
        <v>54</v>
      </c>
      <c r="C17" s="42">
        <f>C18+C19+C20+C21+C23+C24+C22</f>
        <v>90731.3</v>
      </c>
      <c r="D17" s="42">
        <f>D18+D19+D20+D21+D23+D24+D22</f>
        <v>83819</v>
      </c>
      <c r="E17" s="42">
        <f>E18+E19+E20+E21+E23+E24+E22</f>
        <v>87477</v>
      </c>
      <c r="G17" s="46"/>
    </row>
    <row r="18" spans="1:9" ht="15.75" customHeight="1">
      <c r="A18" s="47" t="s">
        <v>55</v>
      </c>
      <c r="B18" s="48" t="s">
        <v>56</v>
      </c>
      <c r="C18" s="49">
        <v>66368</v>
      </c>
      <c r="D18" s="50">
        <v>69619</v>
      </c>
      <c r="E18" s="50">
        <v>73267</v>
      </c>
      <c r="H18" s="51"/>
      <c r="I18" s="51"/>
    </row>
    <row r="19" spans="1:10" ht="31.5" customHeight="1">
      <c r="A19" s="52" t="s">
        <v>57</v>
      </c>
      <c r="B19" s="53" t="s">
        <v>58</v>
      </c>
      <c r="C19" s="50">
        <v>8000</v>
      </c>
      <c r="D19" s="50">
        <v>8000</v>
      </c>
      <c r="E19" s="50">
        <v>8000</v>
      </c>
      <c r="G19" s="41"/>
      <c r="H19" s="54"/>
      <c r="I19" s="54"/>
      <c r="J19" s="54"/>
    </row>
    <row r="20" spans="1:9" ht="15.75" customHeight="1">
      <c r="A20" s="55" t="s">
        <v>59</v>
      </c>
      <c r="B20" s="53" t="s">
        <v>60</v>
      </c>
      <c r="C20" s="49">
        <v>41.7</v>
      </c>
      <c r="D20" s="50"/>
      <c r="E20" s="50"/>
      <c r="H20" s="56"/>
      <c r="I20" s="56"/>
    </row>
    <row r="21" spans="1:9" ht="18" customHeight="1">
      <c r="A21" s="47" t="s">
        <v>61</v>
      </c>
      <c r="B21" s="57" t="s">
        <v>62</v>
      </c>
      <c r="C21" s="49">
        <v>7283</v>
      </c>
      <c r="D21" s="50">
        <v>490</v>
      </c>
      <c r="E21" s="50">
        <v>490</v>
      </c>
      <c r="H21" s="56"/>
      <c r="I21" s="56"/>
    </row>
    <row r="22" spans="1:9" ht="18" customHeight="1">
      <c r="A22" s="47" t="s">
        <v>63</v>
      </c>
      <c r="B22" s="57" t="s">
        <v>64</v>
      </c>
      <c r="C22" s="49">
        <v>7388.6</v>
      </c>
      <c r="D22" s="50">
        <v>4200</v>
      </c>
      <c r="E22" s="50">
        <v>4200</v>
      </c>
      <c r="H22" s="56"/>
      <c r="I22" s="56"/>
    </row>
    <row r="23" spans="1:8" ht="27.75" customHeight="1">
      <c r="A23" s="47" t="s">
        <v>65</v>
      </c>
      <c r="B23" s="48" t="s">
        <v>66</v>
      </c>
      <c r="C23" s="49">
        <v>600</v>
      </c>
      <c r="D23" s="50">
        <v>610</v>
      </c>
      <c r="E23" s="50">
        <v>620</v>
      </c>
      <c r="H23" s="56"/>
    </row>
    <row r="24" spans="1:10" ht="27.75" customHeight="1">
      <c r="A24" s="47" t="s">
        <v>67</v>
      </c>
      <c r="B24" s="58" t="s">
        <v>68</v>
      </c>
      <c r="C24" s="49">
        <v>1050</v>
      </c>
      <c r="D24" s="50">
        <v>900</v>
      </c>
      <c r="E24" s="50">
        <v>900</v>
      </c>
      <c r="H24" s="56"/>
      <c r="I24" s="56"/>
      <c r="J24" s="56"/>
    </row>
    <row r="25" spans="1:10" ht="15.75" customHeight="1">
      <c r="A25" s="59"/>
      <c r="B25" s="39" t="s">
        <v>69</v>
      </c>
      <c r="C25" s="42">
        <f>C26+C27+C30+C31+C32+C29+C28</f>
        <v>47448.1</v>
      </c>
      <c r="D25" s="42">
        <f>D26+D27+D30+D31+D32+D29</f>
        <v>8160</v>
      </c>
      <c r="E25" s="42">
        <f>E26+E27+E30+E31+E32+E29</f>
        <v>8160</v>
      </c>
      <c r="H25" s="56"/>
      <c r="I25" s="56"/>
      <c r="J25" s="56"/>
    </row>
    <row r="26" spans="1:10" ht="54" customHeight="1">
      <c r="A26" s="52" t="s">
        <v>70</v>
      </c>
      <c r="B26" s="57" t="s">
        <v>71</v>
      </c>
      <c r="C26" s="49">
        <v>12148.2</v>
      </c>
      <c r="D26" s="50">
        <v>7905</v>
      </c>
      <c r="E26" s="50">
        <v>7905</v>
      </c>
      <c r="H26" s="56"/>
      <c r="I26" s="56"/>
      <c r="J26" s="56"/>
    </row>
    <row r="27" spans="1:8" ht="15.75" customHeight="1">
      <c r="A27" s="47" t="s">
        <v>72</v>
      </c>
      <c r="B27" s="60" t="s">
        <v>73</v>
      </c>
      <c r="C27" s="49">
        <v>117</v>
      </c>
      <c r="D27" s="49">
        <v>90</v>
      </c>
      <c r="E27" s="50">
        <v>90</v>
      </c>
      <c r="H27" s="56"/>
    </row>
    <row r="28" spans="1:8" ht="16.5">
      <c r="A28" s="47" t="s">
        <v>74</v>
      </c>
      <c r="B28" s="61" t="s">
        <v>75</v>
      </c>
      <c r="C28" s="49">
        <v>960</v>
      </c>
      <c r="D28" s="49"/>
      <c r="E28" s="50"/>
      <c r="H28" s="56"/>
    </row>
    <row r="29" spans="1:8" ht="71.25">
      <c r="A29" s="47" t="s">
        <v>76</v>
      </c>
      <c r="B29" s="62" t="s">
        <v>77</v>
      </c>
      <c r="C29" s="49">
        <v>14524.1</v>
      </c>
      <c r="D29" s="49"/>
      <c r="E29" s="50"/>
      <c r="H29" s="56"/>
    </row>
    <row r="30" spans="1:5" ht="38.25" customHeight="1">
      <c r="A30" s="52" t="s">
        <v>78</v>
      </c>
      <c r="B30" s="57" t="s">
        <v>79</v>
      </c>
      <c r="C30" s="49">
        <v>18516.8</v>
      </c>
      <c r="D30" s="49"/>
      <c r="E30" s="50"/>
    </row>
    <row r="31" spans="1:10" ht="15.75" customHeight="1">
      <c r="A31" s="59" t="s">
        <v>80</v>
      </c>
      <c r="B31" s="63" t="s">
        <v>81</v>
      </c>
      <c r="C31" s="49">
        <v>1110</v>
      </c>
      <c r="D31" s="49">
        <v>110</v>
      </c>
      <c r="E31" s="50">
        <v>110</v>
      </c>
      <c r="H31" s="51"/>
      <c r="I31" s="51"/>
      <c r="J31" s="51"/>
    </row>
    <row r="32" spans="1:5" ht="15.75" customHeight="1">
      <c r="A32" s="59" t="s">
        <v>82</v>
      </c>
      <c r="B32" s="63" t="s">
        <v>83</v>
      </c>
      <c r="C32" s="49">
        <v>72</v>
      </c>
      <c r="D32" s="49">
        <v>55</v>
      </c>
      <c r="E32" s="50">
        <v>55</v>
      </c>
    </row>
    <row r="33" spans="1:5" s="41" customFormat="1" ht="15.75" customHeight="1">
      <c r="A33" s="64" t="s">
        <v>84</v>
      </c>
      <c r="B33" s="45" t="s">
        <v>85</v>
      </c>
      <c r="C33" s="42">
        <f>C34+C89</f>
        <v>224983.99999999997</v>
      </c>
      <c r="D33" s="42">
        <f>D34+D89</f>
        <v>159539.19999999998</v>
      </c>
      <c r="E33" s="42">
        <f>E34+E89</f>
        <v>137384</v>
      </c>
    </row>
    <row r="34" spans="1:10" ht="31.5" customHeight="1">
      <c r="A34" s="64" t="s">
        <v>86</v>
      </c>
      <c r="B34" s="45" t="s">
        <v>87</v>
      </c>
      <c r="C34" s="42">
        <f>C35+C38+C61+C83</f>
        <v>218933.19999999998</v>
      </c>
      <c r="D34" s="42">
        <f>D35+D38+D61+D83</f>
        <v>154259.19999999998</v>
      </c>
      <c r="E34" s="42">
        <f>E35+E38+E61+E83</f>
        <v>132104</v>
      </c>
      <c r="H34" s="51"/>
      <c r="I34" s="51"/>
      <c r="J34" s="51"/>
    </row>
    <row r="35" spans="1:10" s="41" customFormat="1" ht="15.75" customHeight="1">
      <c r="A35" s="38" t="s">
        <v>88</v>
      </c>
      <c r="B35" s="65" t="s">
        <v>89</v>
      </c>
      <c r="C35" s="42">
        <f>C36+C37</f>
        <v>13961</v>
      </c>
      <c r="D35" s="42">
        <f>D36</f>
        <v>8164</v>
      </c>
      <c r="E35" s="42">
        <f>E36</f>
        <v>3959</v>
      </c>
      <c r="H35" s="44"/>
      <c r="I35" s="44"/>
      <c r="J35" s="44"/>
    </row>
    <row r="36" spans="1:10" ht="31.5" customHeight="1">
      <c r="A36" s="47" t="s">
        <v>90</v>
      </c>
      <c r="B36" s="57" t="s">
        <v>91</v>
      </c>
      <c r="C36" s="49">
        <v>13158</v>
      </c>
      <c r="D36" s="49">
        <v>8164</v>
      </c>
      <c r="E36" s="50">
        <v>3959</v>
      </c>
      <c r="H36" s="51"/>
      <c r="I36" s="51"/>
      <c r="J36" s="51"/>
    </row>
    <row r="37" spans="1:10" ht="16.5">
      <c r="A37" s="47" t="s">
        <v>92</v>
      </c>
      <c r="B37" s="57" t="s">
        <v>93</v>
      </c>
      <c r="C37" s="49">
        <v>803</v>
      </c>
      <c r="D37" s="49"/>
      <c r="E37" s="50"/>
      <c r="H37" s="51"/>
      <c r="I37" s="51"/>
      <c r="J37" s="51"/>
    </row>
    <row r="38" spans="1:10" ht="26.25" customHeight="1">
      <c r="A38" s="38" t="s">
        <v>94</v>
      </c>
      <c r="B38" s="65" t="s">
        <v>95</v>
      </c>
      <c r="C38" s="42">
        <f>C39+C47+C54+C41+C48+C44+C51+C60+C40</f>
        <v>77290.00000000001</v>
      </c>
      <c r="D38" s="42">
        <f>D39+D47+D54+D41+D48+D44+D51+D40</f>
        <v>48659.3</v>
      </c>
      <c r="E38" s="42">
        <f>E39+E47+E54+E41+E48+E44+E51+E40</f>
        <v>32872.8</v>
      </c>
      <c r="H38" s="51"/>
      <c r="I38" s="51"/>
      <c r="J38" s="51"/>
    </row>
    <row r="39" spans="1:5" ht="54" customHeight="1">
      <c r="A39" s="47" t="s">
        <v>96</v>
      </c>
      <c r="B39" s="57" t="s">
        <v>97</v>
      </c>
      <c r="C39" s="49">
        <v>55479.3</v>
      </c>
      <c r="D39" s="49">
        <v>22000</v>
      </c>
      <c r="E39" s="50">
        <v>22000</v>
      </c>
    </row>
    <row r="40" spans="1:5" ht="28.5">
      <c r="A40" s="66" t="s">
        <v>98</v>
      </c>
      <c r="B40" s="62" t="s">
        <v>99</v>
      </c>
      <c r="C40" s="49">
        <v>9284</v>
      </c>
      <c r="D40" s="49">
        <v>18716</v>
      </c>
      <c r="E40" s="50"/>
    </row>
    <row r="41" spans="1:5" ht="45" customHeight="1">
      <c r="A41" s="47" t="s">
        <v>100</v>
      </c>
      <c r="B41" s="57" t="s">
        <v>101</v>
      </c>
      <c r="C41" s="49">
        <v>3876.3</v>
      </c>
      <c r="D41" s="49">
        <f>D42+D43</f>
        <v>0</v>
      </c>
      <c r="E41" s="49">
        <f>E42+E43</f>
        <v>0</v>
      </c>
    </row>
    <row r="42" spans="1:5" ht="18" customHeight="1" hidden="1">
      <c r="A42" s="47"/>
      <c r="B42" s="67" t="s">
        <v>102</v>
      </c>
      <c r="C42" s="49">
        <v>3921.6</v>
      </c>
      <c r="D42" s="49"/>
      <c r="E42" s="50"/>
    </row>
    <row r="43" spans="1:5" ht="18" customHeight="1" hidden="1">
      <c r="A43" s="47"/>
      <c r="B43" s="67" t="s">
        <v>103</v>
      </c>
      <c r="C43" s="49">
        <v>39.6</v>
      </c>
      <c r="D43" s="49"/>
      <c r="E43" s="50"/>
    </row>
    <row r="44" spans="1:5" ht="42.75">
      <c r="A44" s="47" t="s">
        <v>104</v>
      </c>
      <c r="B44" s="62" t="s">
        <v>105</v>
      </c>
      <c r="C44" s="49">
        <f>C45+C46</f>
        <v>348.1</v>
      </c>
      <c r="D44" s="49">
        <f>D45+D46</f>
        <v>1671.9</v>
      </c>
      <c r="E44" s="49">
        <f>E45+E46</f>
        <v>0</v>
      </c>
    </row>
    <row r="45" spans="1:5" ht="16.5" hidden="1">
      <c r="A45" s="47"/>
      <c r="B45" s="67" t="s">
        <v>102</v>
      </c>
      <c r="C45" s="49">
        <v>344.6</v>
      </c>
      <c r="D45" s="49">
        <v>1655.2</v>
      </c>
      <c r="E45" s="50"/>
    </row>
    <row r="46" spans="1:5" ht="16.5" hidden="1">
      <c r="A46" s="47"/>
      <c r="B46" s="67" t="s">
        <v>103</v>
      </c>
      <c r="C46" s="49">
        <v>3.5</v>
      </c>
      <c r="D46" s="49">
        <v>16.7</v>
      </c>
      <c r="E46" s="50"/>
    </row>
    <row r="47" spans="1:5" ht="31.5" customHeight="1">
      <c r="A47" s="47" t="s">
        <v>106</v>
      </c>
      <c r="B47" s="62" t="s">
        <v>107</v>
      </c>
      <c r="C47" s="49">
        <v>284</v>
      </c>
      <c r="D47" s="49">
        <v>155.3</v>
      </c>
      <c r="E47" s="50">
        <v>154.9</v>
      </c>
    </row>
    <row r="48" spans="1:5" ht="45" customHeight="1">
      <c r="A48" s="66" t="s">
        <v>108</v>
      </c>
      <c r="B48" s="62" t="s">
        <v>109</v>
      </c>
      <c r="C48" s="49">
        <f>C49+C50</f>
        <v>3934.7</v>
      </c>
      <c r="D48" s="49">
        <f>D49+D50</f>
        <v>3863.7999999999997</v>
      </c>
      <c r="E48" s="49">
        <f>E49+E50</f>
        <v>4008.6000000000004</v>
      </c>
    </row>
    <row r="49" spans="1:5" ht="18" customHeight="1" hidden="1">
      <c r="A49" s="66"/>
      <c r="B49" s="67" t="s">
        <v>102</v>
      </c>
      <c r="C49" s="49">
        <v>3580.6</v>
      </c>
      <c r="D49" s="49">
        <v>3516.1</v>
      </c>
      <c r="E49" s="50">
        <v>3647.8</v>
      </c>
    </row>
    <row r="50" spans="1:5" ht="18" customHeight="1" hidden="1">
      <c r="A50" s="66"/>
      <c r="B50" s="67" t="s">
        <v>103</v>
      </c>
      <c r="C50" s="49">
        <v>354.1</v>
      </c>
      <c r="D50" s="49">
        <v>347.7</v>
      </c>
      <c r="E50" s="50">
        <v>360.8</v>
      </c>
    </row>
    <row r="51" spans="1:5" ht="28.5">
      <c r="A51" s="66" t="s">
        <v>110</v>
      </c>
      <c r="B51" s="67" t="s">
        <v>111</v>
      </c>
      <c r="C51" s="49">
        <f>C52+C53</f>
        <v>610.6</v>
      </c>
      <c r="D51" s="49">
        <f>D52+D53</f>
        <v>0</v>
      </c>
      <c r="E51" s="49">
        <f>E52+E53</f>
        <v>450</v>
      </c>
    </row>
    <row r="52" spans="1:5" ht="16.5" hidden="1">
      <c r="A52" s="66"/>
      <c r="B52" s="67" t="s">
        <v>102</v>
      </c>
      <c r="C52" s="49"/>
      <c r="D52" s="49"/>
      <c r="E52" s="50"/>
    </row>
    <row r="53" spans="1:5" ht="16.5" hidden="1">
      <c r="A53" s="66"/>
      <c r="B53" s="67" t="s">
        <v>103</v>
      </c>
      <c r="C53" s="49">
        <v>610.6</v>
      </c>
      <c r="D53" s="49"/>
      <c r="E53" s="50">
        <v>450</v>
      </c>
    </row>
    <row r="54" spans="1:5" ht="18" customHeight="1">
      <c r="A54" s="47" t="s">
        <v>112</v>
      </c>
      <c r="B54" s="57" t="s">
        <v>113</v>
      </c>
      <c r="C54" s="49">
        <f>C55+C56+C57+C58+C59</f>
        <v>1911.3</v>
      </c>
      <c r="D54" s="49">
        <f>D55+D56+D57+D58+D59+D60</f>
        <v>2252.3</v>
      </c>
      <c r="E54" s="49">
        <f>E55+E56+E57+E58+E59+E60</f>
        <v>6259.299999999999</v>
      </c>
    </row>
    <row r="55" spans="1:5" ht="27.75" customHeight="1">
      <c r="A55" s="68" t="s">
        <v>112</v>
      </c>
      <c r="B55" s="69" t="s">
        <v>114</v>
      </c>
      <c r="C55" s="49">
        <v>1831.3</v>
      </c>
      <c r="D55" s="49">
        <v>2252.3</v>
      </c>
      <c r="E55" s="50">
        <v>2220.2</v>
      </c>
    </row>
    <row r="56" spans="1:5" ht="18" customHeight="1" hidden="1">
      <c r="A56" s="68" t="s">
        <v>112</v>
      </c>
      <c r="B56" s="69" t="s">
        <v>115</v>
      </c>
      <c r="C56" s="70"/>
      <c r="D56" s="49"/>
      <c r="E56" s="50"/>
    </row>
    <row r="57" spans="1:5" ht="40.5" customHeight="1">
      <c r="A57" s="68" t="s">
        <v>112</v>
      </c>
      <c r="B57" s="69" t="s">
        <v>116</v>
      </c>
      <c r="C57" s="70">
        <v>80</v>
      </c>
      <c r="D57" s="49">
        <v>0</v>
      </c>
      <c r="E57" s="50">
        <v>0</v>
      </c>
    </row>
    <row r="58" spans="1:5" ht="40.5" customHeight="1">
      <c r="A58" s="68" t="s">
        <v>112</v>
      </c>
      <c r="B58" s="71" t="s">
        <v>117</v>
      </c>
      <c r="C58" s="70">
        <v>0</v>
      </c>
      <c r="D58" s="49">
        <v>0</v>
      </c>
      <c r="E58" s="50">
        <v>3998.7</v>
      </c>
    </row>
    <row r="59" spans="1:5" ht="40.5" customHeight="1">
      <c r="A59" s="68" t="s">
        <v>112</v>
      </c>
      <c r="B59" s="71" t="s">
        <v>118</v>
      </c>
      <c r="C59" s="70">
        <v>0</v>
      </c>
      <c r="D59" s="49">
        <v>0</v>
      </c>
      <c r="E59" s="50">
        <v>40.4</v>
      </c>
    </row>
    <row r="60" spans="1:5" ht="40.5" customHeight="1">
      <c r="A60" s="68" t="s">
        <v>119</v>
      </c>
      <c r="B60" s="71" t="s">
        <v>120</v>
      </c>
      <c r="C60" s="70">
        <v>1561.7</v>
      </c>
      <c r="D60" s="49">
        <v>0</v>
      </c>
      <c r="E60" s="50">
        <v>0</v>
      </c>
    </row>
    <row r="61" spans="1:5" s="41" customFormat="1" ht="18" customHeight="1">
      <c r="A61" s="38" t="s">
        <v>121</v>
      </c>
      <c r="B61" s="65" t="s">
        <v>122</v>
      </c>
      <c r="C61" s="42">
        <f>C63+C71+C72+C73+C79+C62+C74+C75+C78+C76+C77</f>
        <v>116764.29999999999</v>
      </c>
      <c r="D61" s="42">
        <f>D63+D71+D72+D73+D79+D62+D74+D75+D78+D76+D77</f>
        <v>89587.59999999999</v>
      </c>
      <c r="E61" s="42">
        <f>E63+E71+E72+E73+E79+E62+E74+E75+E78+E76+E77</f>
        <v>87089.3</v>
      </c>
    </row>
    <row r="62" spans="1:5" s="41" customFormat="1" ht="27.75" customHeight="1">
      <c r="A62" s="59" t="s">
        <v>123</v>
      </c>
      <c r="B62" s="72" t="s">
        <v>124</v>
      </c>
      <c r="C62" s="49">
        <v>1473.4</v>
      </c>
      <c r="D62" s="49">
        <v>1536.4</v>
      </c>
      <c r="E62" s="50">
        <v>1536.4</v>
      </c>
    </row>
    <row r="63" spans="1:5" ht="27.75" customHeight="1">
      <c r="A63" s="47" t="s">
        <v>125</v>
      </c>
      <c r="B63" s="57" t="s">
        <v>126</v>
      </c>
      <c r="C63" s="49">
        <f>C64+C65+C66+C67+C68+C69+C70</f>
        <v>5996</v>
      </c>
      <c r="D63" s="49">
        <f>D64+D65+D66+D67+D68+D69+D70</f>
        <v>5996</v>
      </c>
      <c r="E63" s="49">
        <f>E64+E65+E66+E67+E68+E69+E70</f>
        <v>5996</v>
      </c>
    </row>
    <row r="64" spans="1:5" ht="27.75" customHeight="1">
      <c r="A64" s="47" t="s">
        <v>125</v>
      </c>
      <c r="B64" s="71" t="s">
        <v>127</v>
      </c>
      <c r="C64" s="70">
        <v>3655.6</v>
      </c>
      <c r="D64" s="70">
        <v>3655.6</v>
      </c>
      <c r="E64" s="73">
        <v>3655.6</v>
      </c>
    </row>
    <row r="65" spans="1:5" ht="40.5" customHeight="1">
      <c r="A65" s="47" t="s">
        <v>125</v>
      </c>
      <c r="B65" s="71" t="s">
        <v>128</v>
      </c>
      <c r="C65" s="70">
        <v>327.4</v>
      </c>
      <c r="D65" s="70">
        <v>327.4</v>
      </c>
      <c r="E65" s="73">
        <v>327.4</v>
      </c>
    </row>
    <row r="66" spans="1:5" ht="40.5" customHeight="1">
      <c r="A66" s="47" t="s">
        <v>125</v>
      </c>
      <c r="B66" s="71" t="s">
        <v>129</v>
      </c>
      <c r="C66" s="70">
        <v>359.3</v>
      </c>
      <c r="D66" s="70">
        <v>359.3</v>
      </c>
      <c r="E66" s="73">
        <v>359.3</v>
      </c>
    </row>
    <row r="67" spans="1:5" s="41" customFormat="1" ht="27.75" customHeight="1">
      <c r="A67" s="47" t="s">
        <v>125</v>
      </c>
      <c r="B67" s="71" t="s">
        <v>130</v>
      </c>
      <c r="C67" s="70">
        <v>1322.5</v>
      </c>
      <c r="D67" s="70">
        <v>1322.5</v>
      </c>
      <c r="E67" s="73">
        <v>1322.5</v>
      </c>
    </row>
    <row r="68" spans="1:5" s="41" customFormat="1" ht="27.75" customHeight="1">
      <c r="A68" s="47" t="s">
        <v>125</v>
      </c>
      <c r="B68" s="71" t="s">
        <v>131</v>
      </c>
      <c r="C68" s="70">
        <v>331.2</v>
      </c>
      <c r="D68" s="70">
        <v>331.2</v>
      </c>
      <c r="E68" s="73">
        <v>331.2</v>
      </c>
    </row>
    <row r="69" spans="1:5" s="41" customFormat="1" ht="54" customHeight="1" hidden="1">
      <c r="A69" s="47" t="s">
        <v>125</v>
      </c>
      <c r="B69" s="71" t="s">
        <v>132</v>
      </c>
      <c r="C69" s="70"/>
      <c r="D69" s="70"/>
      <c r="E69" s="73"/>
    </row>
    <row r="70" spans="1:5" s="41" customFormat="1" ht="78" customHeight="1" hidden="1">
      <c r="A70" s="47" t="s">
        <v>125</v>
      </c>
      <c r="B70" s="67" t="s">
        <v>133</v>
      </c>
      <c r="C70" s="70"/>
      <c r="D70" s="70"/>
      <c r="E70" s="73"/>
    </row>
    <row r="71" spans="1:5" s="41" customFormat="1" ht="27.75" customHeight="1">
      <c r="A71" s="47" t="s">
        <v>134</v>
      </c>
      <c r="B71" s="57" t="s">
        <v>135</v>
      </c>
      <c r="C71" s="49">
        <v>519.7</v>
      </c>
      <c r="D71" s="49">
        <v>469.7</v>
      </c>
      <c r="E71" s="50">
        <v>469.7</v>
      </c>
    </row>
    <row r="72" spans="1:5" ht="54" customHeight="1">
      <c r="A72" s="47" t="s">
        <v>136</v>
      </c>
      <c r="B72" s="57" t="s">
        <v>137</v>
      </c>
      <c r="C72" s="49">
        <v>422.9</v>
      </c>
      <c r="D72" s="49">
        <v>536.6</v>
      </c>
      <c r="E72" s="50">
        <v>509.6</v>
      </c>
    </row>
    <row r="73" spans="1:5" s="41" customFormat="1" ht="45" customHeight="1">
      <c r="A73" s="47" t="s">
        <v>138</v>
      </c>
      <c r="B73" s="57" t="s">
        <v>139</v>
      </c>
      <c r="C73" s="49">
        <v>10876.6</v>
      </c>
      <c r="D73" s="49">
        <v>1597</v>
      </c>
      <c r="E73" s="50">
        <v>1597</v>
      </c>
    </row>
    <row r="74" spans="1:5" s="41" customFormat="1" ht="27.75" customHeight="1">
      <c r="A74" s="47" t="s">
        <v>140</v>
      </c>
      <c r="B74" s="57" t="s">
        <v>141</v>
      </c>
      <c r="C74" s="49">
        <v>819.3</v>
      </c>
      <c r="D74" s="49">
        <v>799</v>
      </c>
      <c r="E74" s="49">
        <v>826.8</v>
      </c>
    </row>
    <row r="75" spans="1:5" s="41" customFormat="1" ht="40.5" customHeight="1">
      <c r="A75" s="47" t="s">
        <v>142</v>
      </c>
      <c r="B75" s="58" t="s">
        <v>143</v>
      </c>
      <c r="C75" s="49">
        <v>48.2</v>
      </c>
      <c r="D75" s="49">
        <v>3.4</v>
      </c>
      <c r="E75" s="49">
        <v>3</v>
      </c>
    </row>
    <row r="76" spans="1:5" s="41" customFormat="1" ht="38.25" customHeight="1" hidden="1">
      <c r="A76" s="47" t="s">
        <v>144</v>
      </c>
      <c r="B76" s="58" t="s">
        <v>145</v>
      </c>
      <c r="C76" s="49"/>
      <c r="D76" s="49"/>
      <c r="E76" s="49"/>
    </row>
    <row r="77" spans="1:5" s="41" customFormat="1" ht="38.25" customHeight="1">
      <c r="A77" s="47" t="s">
        <v>146</v>
      </c>
      <c r="B77" s="58" t="s">
        <v>147</v>
      </c>
      <c r="C77" s="49">
        <v>450</v>
      </c>
      <c r="D77" s="49">
        <v>710</v>
      </c>
      <c r="E77" s="49">
        <v>0</v>
      </c>
    </row>
    <row r="78" spans="1:5" s="41" customFormat="1" ht="27.75" customHeight="1" hidden="1">
      <c r="A78" s="47" t="s">
        <v>148</v>
      </c>
      <c r="B78" s="57" t="s">
        <v>149</v>
      </c>
      <c r="C78" s="49"/>
      <c r="D78" s="49"/>
      <c r="E78" s="49"/>
    </row>
    <row r="79" spans="1:5" ht="18" customHeight="1">
      <c r="A79" s="47" t="s">
        <v>150</v>
      </c>
      <c r="B79" s="57" t="s">
        <v>151</v>
      </c>
      <c r="C79" s="49">
        <f>C80+C82</f>
        <v>96158.2</v>
      </c>
      <c r="D79" s="49">
        <f>D80+D82</f>
        <v>77939.5</v>
      </c>
      <c r="E79" s="49">
        <f>E80+E82</f>
        <v>76150.8</v>
      </c>
    </row>
    <row r="80" spans="1:5" ht="54" customHeight="1">
      <c r="A80" s="68" t="s">
        <v>150</v>
      </c>
      <c r="B80" s="71" t="s">
        <v>152</v>
      </c>
      <c r="C80" s="70">
        <v>96108.2</v>
      </c>
      <c r="D80" s="49">
        <v>77889.5</v>
      </c>
      <c r="E80" s="49">
        <v>76100.8</v>
      </c>
    </row>
    <row r="81" spans="1:5" ht="54" customHeight="1" hidden="1">
      <c r="A81" s="68" t="s">
        <v>150</v>
      </c>
      <c r="B81" s="71" t="s">
        <v>153</v>
      </c>
      <c r="C81" s="70"/>
      <c r="D81" s="70"/>
      <c r="E81" s="50"/>
    </row>
    <row r="82" spans="1:5" ht="54" customHeight="1">
      <c r="A82" s="68" t="s">
        <v>150</v>
      </c>
      <c r="B82" s="71" t="s">
        <v>154</v>
      </c>
      <c r="C82" s="70">
        <v>50</v>
      </c>
      <c r="D82" s="70">
        <v>50</v>
      </c>
      <c r="E82" s="50">
        <v>50</v>
      </c>
    </row>
    <row r="83" spans="1:5" ht="18" customHeight="1">
      <c r="A83" s="38" t="s">
        <v>155</v>
      </c>
      <c r="B83" s="65" t="s">
        <v>156</v>
      </c>
      <c r="C83" s="42">
        <f>C85+C87+C86+C84</f>
        <v>10917.900000000001</v>
      </c>
      <c r="D83" s="42">
        <f>D85+D87+D86+D84</f>
        <v>7848.3</v>
      </c>
      <c r="E83" s="42">
        <f>E85+E87+E86+E84</f>
        <v>8182.9</v>
      </c>
    </row>
    <row r="84" spans="1:5" ht="28.5">
      <c r="A84" s="47" t="s">
        <v>157</v>
      </c>
      <c r="B84" s="57" t="s">
        <v>158</v>
      </c>
      <c r="C84" s="49">
        <v>1208.1</v>
      </c>
      <c r="D84" s="49"/>
      <c r="E84" s="49"/>
    </row>
    <row r="85" spans="1:5" ht="28.5">
      <c r="A85" s="47" t="s">
        <v>159</v>
      </c>
      <c r="B85" s="62" t="s">
        <v>160</v>
      </c>
      <c r="C85" s="49">
        <v>1313.2</v>
      </c>
      <c r="D85" s="49"/>
      <c r="E85" s="50"/>
    </row>
    <row r="86" spans="1:5" ht="42.75">
      <c r="A86" s="47" t="s">
        <v>161</v>
      </c>
      <c r="B86" s="57" t="s">
        <v>162</v>
      </c>
      <c r="C86" s="49">
        <v>537.7</v>
      </c>
      <c r="D86" s="49"/>
      <c r="E86" s="50"/>
    </row>
    <row r="87" spans="1:5" ht="18" customHeight="1">
      <c r="A87" s="55" t="s">
        <v>163</v>
      </c>
      <c r="B87" s="62" t="s">
        <v>160</v>
      </c>
      <c r="C87" s="49">
        <f>C88</f>
        <v>7858.9</v>
      </c>
      <c r="D87" s="49">
        <f>D88</f>
        <v>7848.3</v>
      </c>
      <c r="E87" s="49">
        <f>E88</f>
        <v>8182.9</v>
      </c>
    </row>
    <row r="88" spans="1:5" ht="40.5" customHeight="1">
      <c r="A88" s="55" t="s">
        <v>163</v>
      </c>
      <c r="B88" s="62" t="s">
        <v>164</v>
      </c>
      <c r="C88" s="49">
        <v>7858.9</v>
      </c>
      <c r="D88" s="49">
        <v>7848.3</v>
      </c>
      <c r="E88" s="50">
        <v>8182.9</v>
      </c>
    </row>
    <row r="89" spans="1:5" ht="18" customHeight="1">
      <c r="A89" s="55"/>
      <c r="B89" s="74" t="s">
        <v>165</v>
      </c>
      <c r="C89" s="42">
        <f>C90</f>
        <v>6050.8</v>
      </c>
      <c r="D89" s="42">
        <f>D90</f>
        <v>5280</v>
      </c>
      <c r="E89" s="42">
        <f>E90</f>
        <v>5280</v>
      </c>
    </row>
    <row r="90" spans="1:5" ht="18" customHeight="1">
      <c r="A90" s="55" t="s">
        <v>166</v>
      </c>
      <c r="B90" s="62" t="s">
        <v>167</v>
      </c>
      <c r="C90" s="49">
        <v>6050.8</v>
      </c>
      <c r="D90" s="50">
        <v>5280</v>
      </c>
      <c r="E90" s="50">
        <v>5280</v>
      </c>
    </row>
    <row r="91" spans="4:5" ht="14.25" customHeight="1">
      <c r="D91" s="75"/>
      <c r="E91" s="75"/>
    </row>
    <row r="92" spans="4:5" ht="14.25" customHeight="1">
      <c r="D92" s="75"/>
      <c r="E92" s="75"/>
    </row>
    <row r="93" spans="4:5" ht="14.25" customHeight="1">
      <c r="D93" s="75"/>
      <c r="E93" s="75"/>
    </row>
    <row r="94" spans="4:5" ht="14.25" customHeight="1">
      <c r="D94" s="75"/>
      <c r="E94" s="75"/>
    </row>
    <row r="95" spans="4:5" ht="14.25" customHeight="1">
      <c r="D95" s="75"/>
      <c r="E95" s="75"/>
    </row>
    <row r="96" spans="4:5" ht="14.25" customHeight="1">
      <c r="D96" s="75"/>
      <c r="E96" s="75"/>
    </row>
    <row r="97" spans="4:5" ht="14.25" customHeight="1">
      <c r="D97" s="75"/>
      <c r="E97" s="75"/>
    </row>
    <row r="98" spans="4:5" ht="14.25" customHeight="1">
      <c r="D98" s="75"/>
      <c r="E98" s="75"/>
    </row>
    <row r="99" spans="4:5" ht="14.25" customHeight="1">
      <c r="D99" s="75"/>
      <c r="E99" s="75"/>
    </row>
    <row r="100" spans="4:5" ht="14.25" customHeight="1">
      <c r="D100" s="75"/>
      <c r="E100" s="75"/>
    </row>
    <row r="101" spans="4:5" ht="14.25" customHeight="1">
      <c r="D101" s="75"/>
      <c r="E101" s="75"/>
    </row>
    <row r="102" spans="4:5" ht="14.25" customHeight="1">
      <c r="D102" s="75"/>
      <c r="E102" s="75"/>
    </row>
    <row r="103" spans="4:5" ht="14.25" customHeight="1">
      <c r="D103" s="75"/>
      <c r="E103" s="75"/>
    </row>
    <row r="104" spans="4:5" ht="14.25" customHeight="1">
      <c r="D104" s="75"/>
      <c r="E104" s="75"/>
    </row>
    <row r="105" spans="4:5" ht="14.25" customHeight="1">
      <c r="D105" s="75"/>
      <c r="E105" s="75"/>
    </row>
    <row r="106" spans="4:5" ht="14.25" customHeight="1">
      <c r="D106" s="75"/>
      <c r="E106" s="75"/>
    </row>
    <row r="107" spans="4:5" ht="14.25" customHeight="1">
      <c r="D107" s="75"/>
      <c r="E107" s="75"/>
    </row>
    <row r="108" spans="4:5" ht="14.25" customHeight="1">
      <c r="D108" s="75"/>
      <c r="E108" s="75"/>
    </row>
    <row r="109" spans="4:5" ht="14.25" customHeight="1">
      <c r="D109" s="75"/>
      <c r="E109" s="75"/>
    </row>
    <row r="110" spans="4:5" ht="14.25" customHeight="1">
      <c r="D110" s="75"/>
      <c r="E110" s="75"/>
    </row>
    <row r="111" spans="4:5" ht="14.25" customHeight="1">
      <c r="D111" s="75"/>
      <c r="E111" s="75"/>
    </row>
    <row r="112" spans="4:5" ht="14.25" customHeight="1">
      <c r="D112" s="75"/>
      <c r="E112" s="75"/>
    </row>
    <row r="113" spans="4:5" ht="14.25" customHeight="1">
      <c r="D113" s="75"/>
      <c r="E113" s="75"/>
    </row>
    <row r="114" spans="4:5" ht="14.25" customHeight="1">
      <c r="D114" s="75"/>
      <c r="E114" s="75"/>
    </row>
    <row r="115" spans="4:5" ht="14.25" customHeight="1">
      <c r="D115" s="75"/>
      <c r="E115" s="75"/>
    </row>
    <row r="116" spans="4:5" ht="14.25" customHeight="1">
      <c r="D116" s="75"/>
      <c r="E116" s="75"/>
    </row>
    <row r="117" spans="4:5" ht="14.25" customHeight="1">
      <c r="D117" s="75"/>
      <c r="E117" s="75"/>
    </row>
    <row r="118" spans="4:5" ht="14.25" customHeight="1">
      <c r="D118" s="75"/>
      <c r="E118" s="75"/>
    </row>
    <row r="119" spans="4:5" ht="14.25" customHeight="1">
      <c r="D119" s="75"/>
      <c r="E119" s="75"/>
    </row>
    <row r="120" spans="4:5" ht="14.25" customHeight="1">
      <c r="D120" s="75"/>
      <c r="E120" s="75"/>
    </row>
    <row r="121" spans="4:5" ht="14.25" customHeight="1">
      <c r="D121" s="75"/>
      <c r="E121" s="75"/>
    </row>
    <row r="122" spans="4:5" ht="14.25" customHeight="1">
      <c r="D122" s="75"/>
      <c r="E122" s="75"/>
    </row>
    <row r="123" spans="4:5" ht="14.25" customHeight="1">
      <c r="D123" s="75"/>
      <c r="E123" s="75"/>
    </row>
    <row r="124" spans="4:5" ht="14.25" customHeight="1">
      <c r="D124" s="75"/>
      <c r="E124" s="75"/>
    </row>
    <row r="125" spans="4:5" ht="14.25" customHeight="1">
      <c r="D125" s="75"/>
      <c r="E125" s="75"/>
    </row>
    <row r="126" spans="4:5" ht="14.25" customHeight="1">
      <c r="D126" s="75"/>
      <c r="E126" s="75"/>
    </row>
    <row r="127" spans="4:5" ht="14.25" customHeight="1">
      <c r="D127" s="75"/>
      <c r="E127" s="75"/>
    </row>
    <row r="128" spans="4:5" ht="14.25" customHeight="1">
      <c r="D128" s="75"/>
      <c r="E128" s="75"/>
    </row>
    <row r="129" spans="4:5" ht="14.25" customHeight="1">
      <c r="D129" s="75"/>
      <c r="E129" s="75"/>
    </row>
    <row r="130" spans="4:5" ht="14.25" customHeight="1">
      <c r="D130" s="75"/>
      <c r="E130" s="75"/>
    </row>
    <row r="131" spans="4:5" ht="14.25" customHeight="1">
      <c r="D131" s="75"/>
      <c r="E131" s="75"/>
    </row>
    <row r="132" spans="4:5" ht="14.25" customHeight="1">
      <c r="D132" s="75"/>
      <c r="E132" s="75"/>
    </row>
    <row r="133" spans="4:5" ht="14.25" customHeight="1">
      <c r="D133" s="75"/>
      <c r="E133" s="75"/>
    </row>
    <row r="134" spans="4:5" ht="14.25" customHeight="1">
      <c r="D134" s="75"/>
      <c r="E134" s="75"/>
    </row>
    <row r="135" spans="4:5" ht="14.25" customHeight="1">
      <c r="D135" s="75"/>
      <c r="E135" s="75"/>
    </row>
    <row r="136" spans="4:5" ht="14.25" customHeight="1">
      <c r="D136" s="75"/>
      <c r="E136" s="75"/>
    </row>
    <row r="137" spans="4:5" ht="14.25" customHeight="1">
      <c r="D137" s="75"/>
      <c r="E137" s="75"/>
    </row>
    <row r="138" spans="4:5" ht="14.25" customHeight="1">
      <c r="D138" s="75"/>
      <c r="E138" s="75"/>
    </row>
    <row r="139" spans="4:5" ht="14.25" customHeight="1">
      <c r="D139" s="75"/>
      <c r="E139" s="75"/>
    </row>
    <row r="140" spans="4:5" ht="14.25" customHeight="1">
      <c r="D140" s="75"/>
      <c r="E140" s="75"/>
    </row>
    <row r="141" spans="4:5" ht="14.25" customHeight="1">
      <c r="D141" s="75"/>
      <c r="E141" s="75"/>
    </row>
    <row r="142" spans="4:5" ht="14.25" customHeight="1">
      <c r="D142" s="75"/>
      <c r="E142" s="75"/>
    </row>
    <row r="143" spans="4:5" ht="14.25" customHeight="1">
      <c r="D143" s="75"/>
      <c r="E143" s="75"/>
    </row>
    <row r="144" spans="4:5" ht="14.25" customHeight="1">
      <c r="D144" s="75"/>
      <c r="E144" s="75"/>
    </row>
    <row r="145" spans="4:5" ht="14.25" customHeight="1">
      <c r="D145" s="75"/>
      <c r="E145" s="75"/>
    </row>
    <row r="146" spans="4:5" ht="14.25" customHeight="1">
      <c r="D146" s="75"/>
      <c r="E146" s="75"/>
    </row>
    <row r="147" spans="4:5" ht="14.25" customHeight="1">
      <c r="D147" s="75"/>
      <c r="E147" s="75"/>
    </row>
    <row r="148" spans="4:5" ht="14.25" customHeight="1">
      <c r="D148" s="75"/>
      <c r="E148" s="75"/>
    </row>
    <row r="149" spans="4:5" ht="14.25" customHeight="1">
      <c r="D149" s="75"/>
      <c r="E149" s="75"/>
    </row>
    <row r="150" spans="4:5" ht="14.25" customHeight="1">
      <c r="D150" s="75"/>
      <c r="E150" s="75"/>
    </row>
    <row r="151" spans="4:5" ht="14.25" customHeight="1">
      <c r="D151" s="75"/>
      <c r="E151" s="75"/>
    </row>
    <row r="152" spans="4:5" ht="14.25" customHeight="1">
      <c r="D152" s="75"/>
      <c r="E152" s="75"/>
    </row>
    <row r="153" spans="4:5" ht="14.25" customHeight="1">
      <c r="D153" s="75"/>
      <c r="E153" s="75"/>
    </row>
    <row r="154" spans="4:5" ht="14.25" customHeight="1">
      <c r="D154" s="75"/>
      <c r="E154" s="75"/>
    </row>
    <row r="155" spans="4:5" ht="14.25" customHeight="1">
      <c r="D155" s="75"/>
      <c r="E155" s="75"/>
    </row>
    <row r="156" spans="4:5" ht="14.25" customHeight="1">
      <c r="D156" s="75"/>
      <c r="E156" s="75"/>
    </row>
    <row r="157" spans="4:5" ht="14.25" customHeight="1">
      <c r="D157" s="75"/>
      <c r="E157" s="75"/>
    </row>
    <row r="158" spans="4:5" ht="14.25" customHeight="1">
      <c r="D158" s="75"/>
      <c r="E158" s="75"/>
    </row>
    <row r="159" spans="4:5" ht="14.25" customHeight="1">
      <c r="D159" s="75"/>
      <c r="E159" s="75"/>
    </row>
    <row r="160" spans="4:5" ht="14.25" customHeight="1">
      <c r="D160" s="75"/>
      <c r="E160" s="75"/>
    </row>
    <row r="161" spans="4:5" ht="14.25" customHeight="1">
      <c r="D161" s="75"/>
      <c r="E161" s="75"/>
    </row>
    <row r="162" spans="4:5" ht="14.25" customHeight="1">
      <c r="D162" s="75"/>
      <c r="E162" s="75"/>
    </row>
    <row r="163" spans="4:5" ht="14.25" customHeight="1">
      <c r="D163" s="75"/>
      <c r="E163" s="75"/>
    </row>
    <row r="164" spans="4:5" ht="14.25" customHeight="1">
      <c r="D164" s="75"/>
      <c r="E164" s="75"/>
    </row>
    <row r="165" spans="4:5" ht="14.25" customHeight="1">
      <c r="D165" s="75"/>
      <c r="E165" s="75"/>
    </row>
    <row r="166" spans="4:5" ht="14.25" customHeight="1">
      <c r="D166" s="75"/>
      <c r="E166" s="75"/>
    </row>
    <row r="167" spans="4:5" ht="14.25" customHeight="1">
      <c r="D167" s="75"/>
      <c r="E167" s="75"/>
    </row>
    <row r="168" spans="4:5" ht="14.25" customHeight="1">
      <c r="D168" s="75"/>
      <c r="E168" s="75"/>
    </row>
    <row r="169" spans="4:5" ht="14.25" customHeight="1">
      <c r="D169" s="75"/>
      <c r="E169" s="75"/>
    </row>
    <row r="170" spans="4:5" ht="14.25" customHeight="1">
      <c r="D170" s="75"/>
      <c r="E170" s="75"/>
    </row>
    <row r="171" spans="4:5" ht="14.25" customHeight="1">
      <c r="D171" s="75"/>
      <c r="E171" s="75"/>
    </row>
    <row r="172" spans="4:5" ht="14.25" customHeight="1">
      <c r="D172" s="75"/>
      <c r="E172" s="75"/>
    </row>
    <row r="173" spans="4:5" ht="14.25" customHeight="1">
      <c r="D173" s="75"/>
      <c r="E173" s="75"/>
    </row>
    <row r="174" spans="4:5" ht="14.25" customHeight="1">
      <c r="D174" s="75"/>
      <c r="E174" s="75"/>
    </row>
    <row r="175" spans="4:5" ht="14.25" customHeight="1">
      <c r="D175" s="75"/>
      <c r="E175" s="75"/>
    </row>
    <row r="176" spans="4:5" ht="14.25" customHeight="1">
      <c r="D176" s="75"/>
      <c r="E176" s="75"/>
    </row>
    <row r="177" spans="4:5" ht="14.25" customHeight="1">
      <c r="D177" s="75"/>
      <c r="E177" s="75"/>
    </row>
    <row r="178" spans="4:5" ht="14.25" customHeight="1">
      <c r="D178" s="75"/>
      <c r="E178" s="75"/>
    </row>
    <row r="179" spans="4:5" ht="14.25" customHeight="1">
      <c r="D179" s="75"/>
      <c r="E179" s="75"/>
    </row>
    <row r="180" spans="4:5" ht="14.25" customHeight="1">
      <c r="D180" s="75"/>
      <c r="E180" s="75"/>
    </row>
    <row r="181" spans="4:5" ht="14.25" customHeight="1">
      <c r="D181" s="75"/>
      <c r="E181" s="75"/>
    </row>
    <row r="182" spans="4:5" ht="14.25" customHeight="1">
      <c r="D182" s="75"/>
      <c r="E182" s="75"/>
    </row>
    <row r="183" spans="4:5" ht="14.25" customHeight="1">
      <c r="D183" s="75"/>
      <c r="E183" s="75"/>
    </row>
    <row r="184" spans="4:5" ht="14.25" customHeight="1">
      <c r="D184" s="75"/>
      <c r="E184" s="75"/>
    </row>
    <row r="185" spans="4:5" ht="14.25" customHeight="1">
      <c r="D185" s="75"/>
      <c r="E185" s="75"/>
    </row>
    <row r="186" spans="4:5" ht="14.25" customHeight="1">
      <c r="D186" s="75"/>
      <c r="E186" s="75"/>
    </row>
    <row r="187" spans="4:5" ht="14.25" customHeight="1">
      <c r="D187" s="75"/>
      <c r="E187" s="75"/>
    </row>
    <row r="188" spans="4:5" ht="14.25" customHeight="1">
      <c r="D188" s="75"/>
      <c r="E188" s="75"/>
    </row>
    <row r="189" spans="4:5" ht="14.25" customHeight="1">
      <c r="D189" s="75"/>
      <c r="E189" s="75"/>
    </row>
    <row r="190" spans="4:5" ht="14.25" customHeight="1">
      <c r="D190" s="75"/>
      <c r="E190" s="75"/>
    </row>
    <row r="191" spans="4:5" ht="14.25" customHeight="1">
      <c r="D191" s="75"/>
      <c r="E191" s="75"/>
    </row>
    <row r="192" spans="4:5" ht="14.25" customHeight="1">
      <c r="D192" s="75"/>
      <c r="E192" s="75"/>
    </row>
    <row r="193" spans="4:5" ht="14.25" customHeight="1">
      <c r="D193" s="75"/>
      <c r="E193" s="75"/>
    </row>
    <row r="194" spans="4:5" ht="14.25" customHeight="1">
      <c r="D194" s="75"/>
      <c r="E194" s="75"/>
    </row>
    <row r="195" spans="4:5" ht="14.25" customHeight="1">
      <c r="D195" s="75"/>
      <c r="E195" s="75"/>
    </row>
    <row r="196" spans="4:5" ht="14.25" customHeight="1">
      <c r="D196" s="75"/>
      <c r="E196" s="75"/>
    </row>
    <row r="197" spans="4:5" ht="14.25" customHeight="1">
      <c r="D197" s="75"/>
      <c r="E197" s="75"/>
    </row>
    <row r="198" spans="4:5" ht="14.25" customHeight="1">
      <c r="D198" s="75"/>
      <c r="E198" s="75"/>
    </row>
    <row r="199" spans="4:5" ht="14.25" customHeight="1">
      <c r="D199" s="75"/>
      <c r="E199" s="75"/>
    </row>
    <row r="200" spans="4:5" ht="14.25" customHeight="1">
      <c r="D200" s="75"/>
      <c r="E200" s="75"/>
    </row>
    <row r="201" spans="4:5" ht="14.25" customHeight="1">
      <c r="D201" s="75"/>
      <c r="E201" s="75"/>
    </row>
    <row r="202" spans="4:5" ht="14.25" customHeight="1">
      <c r="D202" s="75"/>
      <c r="E202" s="75"/>
    </row>
  </sheetData>
  <sheetProtection selectLockedCells="1" selectUnlockedCells="1"/>
  <mergeCells count="11">
    <mergeCell ref="A9:E9"/>
    <mergeCell ref="A11:E11"/>
    <mergeCell ref="A13:A14"/>
    <mergeCell ref="B13:B14"/>
    <mergeCell ref="D13:E13"/>
    <mergeCell ref="D1:E1"/>
    <mergeCell ref="B2:E2"/>
    <mergeCell ref="B3:E3"/>
    <mergeCell ref="B4:E4"/>
    <mergeCell ref="A7:E7"/>
    <mergeCell ref="A8:E8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B4" sqref="B4"/>
    </sheetView>
  </sheetViews>
  <sheetFormatPr defaultColWidth="8.375" defaultRowHeight="12.75"/>
  <cols>
    <col min="1" max="1" width="7.00390625" style="76" customWidth="1"/>
    <col min="2" max="2" width="86.375" style="77" customWidth="1"/>
    <col min="3" max="3" width="14.25390625" style="78" customWidth="1"/>
    <col min="4" max="4" width="14.00390625" style="78" customWidth="1"/>
    <col min="5" max="5" width="8.25390625" style="78" customWidth="1"/>
    <col min="6" max="16384" width="8.375" style="3" customWidth="1"/>
  </cols>
  <sheetData>
    <row r="1" spans="1:5" ht="12.75" customHeight="1">
      <c r="A1" s="32"/>
      <c r="B1" s="5"/>
      <c r="C1" s="6"/>
      <c r="D1" s="482" t="s">
        <v>168</v>
      </c>
      <c r="E1" s="482"/>
    </row>
    <row r="2" spans="1:5" ht="12.75" customHeight="1">
      <c r="A2" s="32"/>
      <c r="B2" s="483" t="s">
        <v>1</v>
      </c>
      <c r="C2" s="483"/>
      <c r="D2" s="483"/>
      <c r="E2" s="483"/>
    </row>
    <row r="3" spans="1:5" ht="12.75" customHeight="1">
      <c r="A3" s="32"/>
      <c r="B3" s="483" t="s">
        <v>2</v>
      </c>
      <c r="C3" s="483"/>
      <c r="D3" s="483"/>
      <c r="E3" s="483"/>
    </row>
    <row r="4" spans="1:5" ht="12.75" customHeight="1">
      <c r="A4" s="32"/>
      <c r="B4" s="484" t="s">
        <v>169</v>
      </c>
      <c r="C4" s="484"/>
      <c r="D4" s="484"/>
      <c r="E4" s="484"/>
    </row>
    <row r="5" spans="1:5" ht="12.75" customHeight="1">
      <c r="A5" s="32"/>
      <c r="B5" s="33"/>
      <c r="C5" s="34"/>
      <c r="D5" s="31"/>
      <c r="E5" s="35"/>
    </row>
    <row r="6" spans="1:5" ht="12.75" customHeight="1">
      <c r="A6" s="32"/>
      <c r="B6" s="33"/>
      <c r="C6" s="34"/>
      <c r="D6" s="31"/>
      <c r="E6" s="35" t="s">
        <v>170</v>
      </c>
    </row>
    <row r="7" spans="1:5" ht="12.75" customHeight="1">
      <c r="A7" s="484" t="s">
        <v>46</v>
      </c>
      <c r="B7" s="484"/>
      <c r="C7" s="484"/>
      <c r="D7" s="484"/>
      <c r="E7" s="484"/>
    </row>
    <row r="8" spans="1:5" ht="12.75" customHeight="1">
      <c r="A8" s="484" t="s">
        <v>5</v>
      </c>
      <c r="B8" s="484"/>
      <c r="C8" s="484"/>
      <c r="D8" s="484"/>
      <c r="E8" s="484"/>
    </row>
    <row r="9" spans="1:5" ht="12.75" customHeight="1">
      <c r="A9" s="484" t="s">
        <v>6</v>
      </c>
      <c r="B9" s="484"/>
      <c r="C9" s="484"/>
      <c r="D9" s="484"/>
      <c r="E9" s="484"/>
    </row>
    <row r="10" spans="1:5" ht="12.75" customHeight="1">
      <c r="A10" s="32"/>
      <c r="B10" s="33"/>
      <c r="C10" s="34"/>
      <c r="D10" s="31"/>
      <c r="E10" s="35"/>
    </row>
    <row r="11" spans="2:3" ht="12.75" customHeight="1">
      <c r="B11" s="496"/>
      <c r="C11" s="496"/>
    </row>
    <row r="12" spans="1:5" ht="39" customHeight="1">
      <c r="A12" s="497" t="s">
        <v>171</v>
      </c>
      <c r="B12" s="497"/>
      <c r="C12" s="497"/>
      <c r="D12" s="497"/>
      <c r="E12" s="497"/>
    </row>
    <row r="13" spans="1:6" ht="15">
      <c r="A13" s="8"/>
      <c r="B13" s="79"/>
      <c r="C13" s="6"/>
      <c r="D13" s="6"/>
      <c r="E13" s="6" t="s">
        <v>172</v>
      </c>
      <c r="F13" s="80"/>
    </row>
    <row r="14" spans="1:5" ht="15.75" customHeight="1">
      <c r="A14" s="498" t="s">
        <v>173</v>
      </c>
      <c r="B14" s="498" t="s">
        <v>11</v>
      </c>
      <c r="C14" s="498">
        <v>2022</v>
      </c>
      <c r="D14" s="494">
        <v>2023</v>
      </c>
      <c r="E14" s="499">
        <v>2023</v>
      </c>
    </row>
    <row r="15" spans="1:5" ht="16.5" customHeight="1">
      <c r="A15" s="498"/>
      <c r="B15" s="498"/>
      <c r="C15" s="498"/>
      <c r="D15" s="494"/>
      <c r="E15" s="499"/>
    </row>
    <row r="16" spans="1:5" ht="28.5">
      <c r="A16" s="81">
        <v>1</v>
      </c>
      <c r="B16" s="82" t="s">
        <v>174</v>
      </c>
      <c r="C16" s="25">
        <f>'Прил. 7'!H972</f>
        <v>1605</v>
      </c>
      <c r="D16" s="25">
        <f>'Прил. 7'!I972</f>
        <v>1256.3</v>
      </c>
      <c r="E16" s="25">
        <f>'Прил. 7'!J972</f>
        <v>854.7</v>
      </c>
    </row>
    <row r="17" spans="1:5" ht="42.75" hidden="1">
      <c r="A17" s="83">
        <v>2</v>
      </c>
      <c r="B17" s="20" t="s">
        <v>175</v>
      </c>
      <c r="C17" s="84">
        <f>'Прил. 7'!H1020</f>
        <v>0</v>
      </c>
      <c r="D17" s="84">
        <f>'Прил. 7'!I1020</f>
        <v>0</v>
      </c>
      <c r="E17" s="84">
        <f>'Прил. 7'!J1020</f>
        <v>0</v>
      </c>
    </row>
    <row r="18" spans="1:5" s="41" customFormat="1" ht="128.25" hidden="1">
      <c r="A18" s="83">
        <v>3</v>
      </c>
      <c r="B18" s="85" t="s">
        <v>176</v>
      </c>
      <c r="C18" s="25">
        <f>'Прил. 7'!H1028</f>
        <v>0</v>
      </c>
      <c r="D18" s="25">
        <f>'Прил. 7'!I1028</f>
        <v>0</v>
      </c>
      <c r="E18" s="25">
        <f>'Прил. 7'!J1028</f>
        <v>0</v>
      </c>
    </row>
    <row r="19" spans="1:5" s="41" customFormat="1" ht="42.75" hidden="1">
      <c r="A19" s="83">
        <v>4</v>
      </c>
      <c r="B19" s="20" t="s">
        <v>177</v>
      </c>
      <c r="C19" s="25">
        <f>'Прил. 7'!H1032</f>
        <v>449.4</v>
      </c>
      <c r="D19" s="25">
        <f>'Прил. 7'!I1032</f>
        <v>399.4</v>
      </c>
      <c r="E19" s="25">
        <f>'Прил. 7'!J1032</f>
        <v>399.4</v>
      </c>
    </row>
    <row r="20" spans="1:5" s="41" customFormat="1" ht="14.25" hidden="1">
      <c r="A20" s="83">
        <v>6</v>
      </c>
      <c r="B20" s="20"/>
      <c r="C20" s="25"/>
      <c r="D20" s="25"/>
      <c r="E20" s="25"/>
    </row>
    <row r="21" spans="1:5" s="41" customFormat="1" ht="14.25" hidden="1">
      <c r="A21" s="83"/>
      <c r="B21" s="20"/>
      <c r="C21" s="25"/>
      <c r="D21" s="25"/>
      <c r="E21" s="25"/>
    </row>
    <row r="22" spans="1:5" s="41" customFormat="1" ht="14.25" hidden="1">
      <c r="A22" s="83"/>
      <c r="B22" s="20"/>
      <c r="C22" s="25"/>
      <c r="D22" s="25"/>
      <c r="E22" s="25"/>
    </row>
    <row r="23" spans="1:5" s="41" customFormat="1" ht="36.75" customHeight="1">
      <c r="A23" s="83"/>
      <c r="B23" s="86" t="s">
        <v>178</v>
      </c>
      <c r="C23" s="14">
        <f>C16</f>
        <v>1605</v>
      </c>
      <c r="D23" s="14">
        <f>D16</f>
        <v>1256.3</v>
      </c>
      <c r="E23" s="14">
        <f>E16</f>
        <v>854.7</v>
      </c>
    </row>
  </sheetData>
  <sheetProtection selectLockedCells="1" selectUnlockedCells="1"/>
  <mergeCells count="14">
    <mergeCell ref="A9:E9"/>
    <mergeCell ref="B11:C11"/>
    <mergeCell ref="A12:E12"/>
    <mergeCell ref="A14:A15"/>
    <mergeCell ref="B14:B15"/>
    <mergeCell ref="C14:C15"/>
    <mergeCell ref="D14:D15"/>
    <mergeCell ref="E14:E15"/>
    <mergeCell ref="D1:E1"/>
    <mergeCell ref="B2:E2"/>
    <mergeCell ref="B3:E3"/>
    <mergeCell ref="B4:E4"/>
    <mergeCell ref="A7:E7"/>
    <mergeCell ref="A8:E8"/>
  </mergeCells>
  <printOptions/>
  <pageMargins left="0.7875" right="0.7875" top="0.7875" bottom="0.7875" header="0.5118110236220472" footer="0.5118110236220472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1:I62"/>
  <sheetViews>
    <sheetView zoomScale="85" zoomScaleNormal="85" zoomScalePageLayoutView="0" workbookViewId="0" topLeftCell="A1">
      <selection activeCell="B4" sqref="B4:G4"/>
    </sheetView>
  </sheetViews>
  <sheetFormatPr defaultColWidth="7.00390625" defaultRowHeight="12.75"/>
  <cols>
    <col min="1" max="1" width="7.00390625" style="87" customWidth="1"/>
    <col min="2" max="2" width="78.00390625" style="88" customWidth="1"/>
    <col min="3" max="3" width="6.625" style="89" customWidth="1"/>
    <col min="4" max="4" width="6.00390625" style="89" customWidth="1"/>
    <col min="5" max="5" width="10.25390625" style="89" customWidth="1"/>
    <col min="6" max="6" width="13.25390625" style="89" customWidth="1"/>
    <col min="7" max="7" width="17.375" style="89" customWidth="1"/>
    <col min="8" max="8" width="12.00390625" style="87" customWidth="1"/>
    <col min="9" max="11" width="7.00390625" style="87" customWidth="1"/>
    <col min="12" max="12" width="11.25390625" style="87" customWidth="1"/>
    <col min="13" max="62" width="7.00390625" style="87" customWidth="1"/>
    <col min="63" max="255" width="7.00390625" style="28" customWidth="1"/>
    <col min="256" max="16384" width="7.00390625" style="3" customWidth="1"/>
  </cols>
  <sheetData>
    <row r="1" spans="2:7" ht="12.75" customHeight="1">
      <c r="B1" s="90"/>
      <c r="C1" s="91"/>
      <c r="D1" s="5"/>
      <c r="E1" s="6"/>
      <c r="F1" s="482" t="s">
        <v>168</v>
      </c>
      <c r="G1" s="482"/>
    </row>
    <row r="2" spans="2:7" ht="12.75" customHeight="1">
      <c r="B2" s="488" t="s">
        <v>1</v>
      </c>
      <c r="C2" s="488"/>
      <c r="D2" s="488"/>
      <c r="E2" s="488"/>
      <c r="F2" s="488"/>
      <c r="G2" s="488"/>
    </row>
    <row r="3" spans="2:7" ht="12.75" customHeight="1">
      <c r="B3" s="488" t="s">
        <v>2</v>
      </c>
      <c r="C3" s="488"/>
      <c r="D3" s="488"/>
      <c r="E3" s="488"/>
      <c r="F3" s="488"/>
      <c r="G3" s="488"/>
    </row>
    <row r="4" spans="2:7" ht="12.75" customHeight="1">
      <c r="B4" s="484" t="s">
        <v>3</v>
      </c>
      <c r="C4" s="484"/>
      <c r="D4" s="484"/>
      <c r="E4" s="484"/>
      <c r="F4" s="484"/>
      <c r="G4" s="484"/>
    </row>
    <row r="5" spans="2:7" ht="12.75" customHeight="1">
      <c r="B5" s="90"/>
      <c r="C5" s="91"/>
      <c r="D5" s="91"/>
      <c r="E5" s="4"/>
      <c r="F5" s="78"/>
      <c r="G5" s="6"/>
    </row>
    <row r="6" spans="2:7" ht="12.75" customHeight="1">
      <c r="B6" s="500" t="s">
        <v>179</v>
      </c>
      <c r="C6" s="500"/>
      <c r="D6" s="500"/>
      <c r="E6" s="500"/>
      <c r="F6" s="500"/>
      <c r="G6" s="500"/>
    </row>
    <row r="7" spans="2:7" ht="12.75" customHeight="1">
      <c r="B7" s="501" t="s">
        <v>46</v>
      </c>
      <c r="C7" s="501"/>
      <c r="D7" s="501"/>
      <c r="E7" s="501"/>
      <c r="F7" s="501"/>
      <c r="G7" s="501"/>
    </row>
    <row r="8" spans="2:7" ht="12.75" customHeight="1">
      <c r="B8" s="501" t="s">
        <v>5</v>
      </c>
      <c r="C8" s="501"/>
      <c r="D8" s="501"/>
      <c r="E8" s="501"/>
      <c r="F8" s="501"/>
      <c r="G8" s="501"/>
    </row>
    <row r="9" spans="2:9" ht="12.75" customHeight="1">
      <c r="B9" s="484" t="s">
        <v>6</v>
      </c>
      <c r="C9" s="484"/>
      <c r="D9" s="484"/>
      <c r="E9" s="484"/>
      <c r="F9" s="484"/>
      <c r="G9" s="484"/>
      <c r="H9" s="6"/>
      <c r="I9" s="6"/>
    </row>
    <row r="10" spans="2:4" ht="12.75" customHeight="1">
      <c r="B10" s="29"/>
      <c r="C10" s="92"/>
      <c r="D10" s="92"/>
    </row>
    <row r="11" spans="2:7" ht="36.75" customHeight="1">
      <c r="B11" s="502" t="s">
        <v>180</v>
      </c>
      <c r="C11" s="502"/>
      <c r="D11" s="502"/>
      <c r="E11" s="502"/>
      <c r="F11" s="502"/>
      <c r="G11" s="502"/>
    </row>
    <row r="12" spans="2:7" ht="12.75" customHeight="1">
      <c r="B12" s="93"/>
      <c r="C12" s="94"/>
      <c r="D12" s="94"/>
      <c r="G12" s="6" t="s">
        <v>181</v>
      </c>
    </row>
    <row r="13" spans="2:7" ht="45.75" customHeight="1">
      <c r="B13" s="95" t="s">
        <v>182</v>
      </c>
      <c r="C13" s="96" t="s">
        <v>183</v>
      </c>
      <c r="D13" s="96" t="s">
        <v>184</v>
      </c>
      <c r="E13" s="11">
        <v>2022</v>
      </c>
      <c r="F13" s="11">
        <v>2023</v>
      </c>
      <c r="G13" s="11">
        <v>2024</v>
      </c>
    </row>
    <row r="14" spans="2:7" ht="12.75" customHeight="1">
      <c r="B14" s="97" t="s">
        <v>178</v>
      </c>
      <c r="C14" s="98"/>
      <c r="D14" s="98"/>
      <c r="E14" s="99">
        <f>E15+E23+E26+E28+E32+E40+E46+E49+E54+E58+E56+E38</f>
        <v>373848.9000000001</v>
      </c>
      <c r="F14" s="99">
        <f>F15+F23+F26+F28+F32+F40+F46+F49+F54+F58+F56+F61</f>
        <v>255721.30000000002</v>
      </c>
      <c r="G14" s="99">
        <f>G15+G23+G26+G28+G32+G40+G46+G49+G54+G58+G56+G61</f>
        <v>238137.00000000003</v>
      </c>
    </row>
    <row r="15" spans="2:7" ht="12.75" customHeight="1">
      <c r="B15" s="100" t="s">
        <v>185</v>
      </c>
      <c r="C15" s="101" t="s">
        <v>186</v>
      </c>
      <c r="D15" s="98"/>
      <c r="E15" s="99">
        <f>E16+E17+E18+E20+E21+E22+E19</f>
        <v>51649.3</v>
      </c>
      <c r="F15" s="99">
        <f>F16+F17+F18+F20+F21+F22+F19</f>
        <v>26140.5</v>
      </c>
      <c r="G15" s="99">
        <f>G16+G17+G18+G20+G21+G22+G19</f>
        <v>28617.300000000003</v>
      </c>
    </row>
    <row r="16" spans="2:7" ht="27.75" customHeight="1">
      <c r="B16" s="82" t="s">
        <v>187</v>
      </c>
      <c r="C16" s="102" t="s">
        <v>186</v>
      </c>
      <c r="D16" s="102" t="s">
        <v>188</v>
      </c>
      <c r="E16" s="103">
        <f>'Прил. 7'!H24</f>
        <v>1812.5</v>
      </c>
      <c r="F16" s="103">
        <f>'Прил. 7'!I24</f>
        <v>1366.8</v>
      </c>
      <c r="G16" s="103">
        <f>'Прил. 7'!J24</f>
        <v>1566.8</v>
      </c>
    </row>
    <row r="17" spans="2:7" ht="40.5" customHeight="1">
      <c r="B17" s="82" t="s">
        <v>189</v>
      </c>
      <c r="C17" s="102" t="s">
        <v>186</v>
      </c>
      <c r="D17" s="102" t="s">
        <v>190</v>
      </c>
      <c r="E17" s="103">
        <f>'Прил. 7'!H34</f>
        <v>870.9</v>
      </c>
      <c r="F17" s="103">
        <f>'Прил. 7'!I34</f>
        <v>583</v>
      </c>
      <c r="G17" s="103">
        <f>'Прил. 7'!J34</f>
        <v>683</v>
      </c>
    </row>
    <row r="18" spans="2:7" ht="40.5" customHeight="1">
      <c r="B18" s="82" t="s">
        <v>191</v>
      </c>
      <c r="C18" s="102" t="s">
        <v>186</v>
      </c>
      <c r="D18" s="102" t="s">
        <v>192</v>
      </c>
      <c r="E18" s="103">
        <f>'Прил. 7'!H46</f>
        <v>17368.2</v>
      </c>
      <c r="F18" s="103">
        <f>'Прил. 7'!I46</f>
        <v>11856.4</v>
      </c>
      <c r="G18" s="103">
        <f>'Прил. 7'!J46</f>
        <v>12256.4</v>
      </c>
    </row>
    <row r="19" spans="2:7" ht="14.25" customHeight="1">
      <c r="B19" s="104" t="s">
        <v>193</v>
      </c>
      <c r="C19" s="102" t="s">
        <v>186</v>
      </c>
      <c r="D19" s="102" t="s">
        <v>194</v>
      </c>
      <c r="E19" s="103">
        <f>'Прил. 7'!H68</f>
        <v>48.2</v>
      </c>
      <c r="F19" s="103">
        <f>'Прил. 7'!I68</f>
        <v>3.4</v>
      </c>
      <c r="G19" s="103">
        <f>'Прил. 7'!J68</f>
        <v>3</v>
      </c>
    </row>
    <row r="20" spans="2:7" ht="27.75" customHeight="1">
      <c r="B20" s="82" t="s">
        <v>195</v>
      </c>
      <c r="C20" s="102" t="s">
        <v>186</v>
      </c>
      <c r="D20" s="102" t="s">
        <v>196</v>
      </c>
      <c r="E20" s="103">
        <f>'Прил. 7'!H74</f>
        <v>4794.900000000001</v>
      </c>
      <c r="F20" s="103">
        <f>'Прил. 7'!I74</f>
        <v>2738.5</v>
      </c>
      <c r="G20" s="103">
        <f>'Прил. 7'!J74</f>
        <v>3279</v>
      </c>
    </row>
    <row r="21" spans="2:7" ht="12.75" customHeight="1">
      <c r="B21" s="82" t="s">
        <v>197</v>
      </c>
      <c r="C21" s="102" t="s">
        <v>186</v>
      </c>
      <c r="D21" s="102" t="s">
        <v>198</v>
      </c>
      <c r="E21" s="103">
        <f>'Прил. 7'!H90</f>
        <v>100</v>
      </c>
      <c r="F21" s="103">
        <f>'Прил. 7'!I90</f>
        <v>100</v>
      </c>
      <c r="G21" s="103">
        <f>'Прил. 7'!J90</f>
        <v>100</v>
      </c>
    </row>
    <row r="22" spans="2:7" ht="12.75" customHeight="1">
      <c r="B22" s="82" t="s">
        <v>199</v>
      </c>
      <c r="C22" s="102" t="s">
        <v>186</v>
      </c>
      <c r="D22" s="102" t="s">
        <v>200</v>
      </c>
      <c r="E22" s="103">
        <f>'Прил. 7'!H103</f>
        <v>26654.6</v>
      </c>
      <c r="F22" s="103">
        <f>'Прил. 7'!I103</f>
        <v>9492.4</v>
      </c>
      <c r="G22" s="103">
        <f>'Прил. 7'!J103</f>
        <v>10729.1</v>
      </c>
    </row>
    <row r="23" spans="2:7" ht="12.75" customHeight="1">
      <c r="B23" s="105" t="s">
        <v>201</v>
      </c>
      <c r="C23" s="101" t="s">
        <v>202</v>
      </c>
      <c r="D23" s="101"/>
      <c r="E23" s="99">
        <f>E24+E25</f>
        <v>819.3</v>
      </c>
      <c r="F23" s="99">
        <f>F24+F25</f>
        <v>799</v>
      </c>
      <c r="G23" s="99">
        <f>G24+G25</f>
        <v>826.8</v>
      </c>
    </row>
    <row r="24" spans="2:7" ht="12.75" customHeight="1">
      <c r="B24" s="82" t="s">
        <v>203</v>
      </c>
      <c r="C24" s="102" t="s">
        <v>202</v>
      </c>
      <c r="D24" s="102" t="s">
        <v>204</v>
      </c>
      <c r="E24" s="103">
        <f>'Прил. 7'!H275</f>
        <v>819.3</v>
      </c>
      <c r="F24" s="103">
        <f>'Прил. 7'!I275</f>
        <v>799</v>
      </c>
      <c r="G24" s="103">
        <f>'Прил. 7'!J275</f>
        <v>826.8</v>
      </c>
    </row>
    <row r="25" spans="2:7" ht="12.75" customHeight="1" hidden="1">
      <c r="B25" s="82"/>
      <c r="C25" s="102"/>
      <c r="D25" s="102"/>
      <c r="E25" s="103"/>
      <c r="F25" s="106"/>
      <c r="G25" s="106"/>
    </row>
    <row r="26" spans="2:7" ht="12.75" customHeight="1" hidden="1">
      <c r="B26" s="105"/>
      <c r="C26" s="101"/>
      <c r="D26" s="101"/>
      <c r="E26" s="99"/>
      <c r="F26" s="106"/>
      <c r="G26" s="106"/>
    </row>
    <row r="27" spans="2:7" ht="25.5" customHeight="1" hidden="1">
      <c r="B27" s="82"/>
      <c r="C27" s="102"/>
      <c r="D27" s="102"/>
      <c r="E27" s="103"/>
      <c r="F27" s="106"/>
      <c r="G27" s="106"/>
    </row>
    <row r="28" spans="2:7" ht="12.75" customHeight="1">
      <c r="B28" s="105" t="s">
        <v>205</v>
      </c>
      <c r="C28" s="101" t="s">
        <v>206</v>
      </c>
      <c r="D28" s="101"/>
      <c r="E28" s="99">
        <f>E29+E30+E31</f>
        <v>69661.8</v>
      </c>
      <c r="F28" s="99">
        <f>F29+F30+F31</f>
        <v>31437.9</v>
      </c>
      <c r="G28" s="99">
        <f>G29+G30+G31</f>
        <v>30920.4</v>
      </c>
    </row>
    <row r="29" spans="2:7" ht="12.75" customHeight="1">
      <c r="B29" s="53" t="s">
        <v>207</v>
      </c>
      <c r="C29" s="102" t="s">
        <v>206</v>
      </c>
      <c r="D29" s="102" t="s">
        <v>208</v>
      </c>
      <c r="E29" s="103">
        <f>'Прил. 7'!H309</f>
        <v>1375</v>
      </c>
      <c r="F29" s="103">
        <f>'Прил. 7'!I309</f>
        <v>1437.9</v>
      </c>
      <c r="G29" s="103">
        <f>'Прил. 7'!J309</f>
        <v>920.4</v>
      </c>
    </row>
    <row r="30" spans="2:7" ht="12.75" customHeight="1">
      <c r="B30" s="82" t="s">
        <v>209</v>
      </c>
      <c r="C30" s="102" t="s">
        <v>206</v>
      </c>
      <c r="D30" s="102" t="s">
        <v>210</v>
      </c>
      <c r="E30" s="103">
        <f>'Прил. 7'!H316</f>
        <v>68286.8</v>
      </c>
      <c r="F30" s="103">
        <f>'Прил. 7'!I316</f>
        <v>30000</v>
      </c>
      <c r="G30" s="103">
        <f>'Прил. 7'!J316</f>
        <v>30000</v>
      </c>
    </row>
    <row r="31" spans="2:7" ht="12.75" customHeight="1" hidden="1">
      <c r="B31" s="107"/>
      <c r="C31" s="102"/>
      <c r="D31" s="102"/>
      <c r="E31" s="103"/>
      <c r="F31" s="106"/>
      <c r="G31" s="106"/>
    </row>
    <row r="32" spans="2:7" ht="12.75" customHeight="1">
      <c r="B32" s="105" t="s">
        <v>211</v>
      </c>
      <c r="C32" s="101" t="s">
        <v>212</v>
      </c>
      <c r="D32" s="101"/>
      <c r="E32" s="99">
        <f>E33+E35+E36+E37+E34</f>
        <v>24556.699999999997</v>
      </c>
      <c r="F32" s="99">
        <f>F33+F35+F36+F37+F34</f>
        <v>26992.6</v>
      </c>
      <c r="G32" s="99">
        <f>G33+G35+G36+G37+G34</f>
        <v>6143</v>
      </c>
    </row>
    <row r="33" spans="2:7" ht="12.75" customHeight="1" hidden="1">
      <c r="B33" s="82"/>
      <c r="C33" s="102"/>
      <c r="D33" s="102"/>
      <c r="E33" s="103"/>
      <c r="F33" s="106"/>
      <c r="G33" s="106"/>
    </row>
    <row r="34" spans="2:7" ht="12.75" customHeight="1">
      <c r="B34" s="82" t="s">
        <v>213</v>
      </c>
      <c r="C34" s="102" t="s">
        <v>212</v>
      </c>
      <c r="D34" s="102" t="s">
        <v>214</v>
      </c>
      <c r="E34" s="103">
        <f>'Прил. 7'!H366</f>
        <v>206.6</v>
      </c>
      <c r="F34" s="103">
        <f>'Прил. 7'!I366</f>
        <v>75</v>
      </c>
      <c r="G34" s="103">
        <f>'Прил. 7'!J366</f>
        <v>4039.1</v>
      </c>
    </row>
    <row r="35" spans="2:7" ht="12.75" customHeight="1">
      <c r="B35" s="82" t="s">
        <v>215</v>
      </c>
      <c r="C35" s="102" t="s">
        <v>212</v>
      </c>
      <c r="D35" s="102" t="s">
        <v>216</v>
      </c>
      <c r="E35" s="103">
        <f>'Прил. 7'!H391</f>
        <v>18099.3</v>
      </c>
      <c r="F35" s="103">
        <f>'Прил. 7'!I391</f>
        <v>22089</v>
      </c>
      <c r="G35" s="103">
        <f>'Прил. 7'!J391</f>
        <v>25.6</v>
      </c>
    </row>
    <row r="36" spans="2:7" ht="15.75" customHeight="1">
      <c r="B36" s="108" t="s">
        <v>217</v>
      </c>
      <c r="C36" s="109" t="s">
        <v>212</v>
      </c>
      <c r="D36" s="109" t="s">
        <v>218</v>
      </c>
      <c r="E36" s="110">
        <f>'Прил. 7'!H439</f>
        <v>3311.6</v>
      </c>
      <c r="F36" s="110">
        <f>'Прил. 7'!I439</f>
        <v>2950.3</v>
      </c>
      <c r="G36" s="110">
        <f>'Прил. 7'!J439</f>
        <v>0</v>
      </c>
    </row>
    <row r="37" spans="2:7" ht="14.25" customHeight="1">
      <c r="B37" s="107" t="s">
        <v>219</v>
      </c>
      <c r="C37" s="111" t="s">
        <v>212</v>
      </c>
      <c r="D37" s="109" t="s">
        <v>220</v>
      </c>
      <c r="E37" s="110">
        <f>'Прил. 7'!H502</f>
        <v>2939.2000000000003</v>
      </c>
      <c r="F37" s="110">
        <f>'Прил. 7'!I502</f>
        <v>1878.3</v>
      </c>
      <c r="G37" s="110">
        <f>'Прил. 7'!J502</f>
        <v>2078.2999999999997</v>
      </c>
    </row>
    <row r="38" spans="2:7" ht="14.25" customHeight="1">
      <c r="B38" s="112" t="s">
        <v>221</v>
      </c>
      <c r="C38" s="101" t="s">
        <v>222</v>
      </c>
      <c r="D38" s="101"/>
      <c r="E38" s="99">
        <f>E39</f>
        <v>0</v>
      </c>
      <c r="F38" s="99">
        <f>F39</f>
        <v>0</v>
      </c>
      <c r="G38" s="99">
        <f>G39</f>
        <v>0</v>
      </c>
    </row>
    <row r="39" spans="2:7" ht="14.25" customHeight="1">
      <c r="B39" s="113" t="s">
        <v>223</v>
      </c>
      <c r="C39" s="102" t="s">
        <v>222</v>
      </c>
      <c r="D39" s="102" t="s">
        <v>224</v>
      </c>
      <c r="E39" s="103">
        <f>'Прил. 7'!H521</f>
        <v>0</v>
      </c>
      <c r="F39" s="103">
        <f>'Прил. 7'!I513</f>
        <v>0</v>
      </c>
      <c r="G39" s="103">
        <f>'Прил. 7'!J513</f>
        <v>0</v>
      </c>
    </row>
    <row r="40" spans="2:7" ht="12.75" customHeight="1">
      <c r="B40" s="114" t="s">
        <v>225</v>
      </c>
      <c r="C40" s="101" t="s">
        <v>226</v>
      </c>
      <c r="D40" s="101"/>
      <c r="E40" s="99">
        <f>E41+E42+E44+E43+E45</f>
        <v>186079.2</v>
      </c>
      <c r="F40" s="99">
        <f>F41+F42+F44+F43+F45</f>
        <v>147707.4</v>
      </c>
      <c r="G40" s="99">
        <f>G41+G42+G44+G43+G45</f>
        <v>147201.2</v>
      </c>
    </row>
    <row r="41" spans="2:7" ht="12.75" customHeight="1">
      <c r="B41" s="82" t="s">
        <v>227</v>
      </c>
      <c r="C41" s="102" t="s">
        <v>226</v>
      </c>
      <c r="D41" s="102" t="s">
        <v>228</v>
      </c>
      <c r="E41" s="103">
        <f>'Прил. 7'!H532</f>
        <v>25288.2</v>
      </c>
      <c r="F41" s="103">
        <f>'Прил. 7'!I532</f>
        <v>22935.199999999997</v>
      </c>
      <c r="G41" s="103">
        <f>'Прил. 7'!J532</f>
        <v>22437</v>
      </c>
    </row>
    <row r="42" spans="2:8" ht="12.75" customHeight="1">
      <c r="B42" s="82" t="s">
        <v>229</v>
      </c>
      <c r="C42" s="102" t="s">
        <v>226</v>
      </c>
      <c r="D42" s="102" t="s">
        <v>230</v>
      </c>
      <c r="E42" s="103">
        <f>'Прил. 7'!H559</f>
        <v>140381.1</v>
      </c>
      <c r="F42" s="103">
        <f>'Прил. 7'!I559</f>
        <v>109613.7</v>
      </c>
      <c r="G42" s="103">
        <f>'Прил. 7'!J559</f>
        <v>110994.49999999999</v>
      </c>
      <c r="H42" s="115"/>
    </row>
    <row r="43" spans="2:7" ht="12.75" customHeight="1">
      <c r="B43" s="82" t="s">
        <v>231</v>
      </c>
      <c r="C43" s="102" t="s">
        <v>226</v>
      </c>
      <c r="D43" s="102" t="s">
        <v>232</v>
      </c>
      <c r="E43" s="103">
        <f>'Прил. 7'!H627</f>
        <v>14663.8</v>
      </c>
      <c r="F43" s="103">
        <f>'Прил. 7'!I627</f>
        <v>10807.3</v>
      </c>
      <c r="G43" s="103">
        <f>'Прил. 7'!J627</f>
        <v>9018.5</v>
      </c>
    </row>
    <row r="44" spans="2:7" ht="12.75" customHeight="1">
      <c r="B44" s="82" t="s">
        <v>233</v>
      </c>
      <c r="C44" s="102" t="s">
        <v>226</v>
      </c>
      <c r="D44" s="102" t="s">
        <v>234</v>
      </c>
      <c r="E44" s="103">
        <f>'Прил. 7'!H688</f>
        <v>591.2</v>
      </c>
      <c r="F44" s="103">
        <f>'Прил. 7'!I688</f>
        <v>498.2</v>
      </c>
      <c r="G44" s="103">
        <f>'Прил. 7'!J688</f>
        <v>498.2</v>
      </c>
    </row>
    <row r="45" spans="2:7" ht="12.75" customHeight="1">
      <c r="B45" s="82" t="s">
        <v>235</v>
      </c>
      <c r="C45" s="102" t="s">
        <v>226</v>
      </c>
      <c r="D45" s="102" t="s">
        <v>236</v>
      </c>
      <c r="E45" s="103">
        <f>'Прил. 7'!H828</f>
        <v>5154.9</v>
      </c>
      <c r="F45" s="103">
        <f>'Прил. 7'!I828</f>
        <v>3853</v>
      </c>
      <c r="G45" s="103">
        <f>'Прил. 7'!J828</f>
        <v>4253</v>
      </c>
    </row>
    <row r="46" spans="2:7" ht="12.75" customHeight="1">
      <c r="B46" s="105" t="s">
        <v>237</v>
      </c>
      <c r="C46" s="101" t="s">
        <v>238</v>
      </c>
      <c r="D46" s="101"/>
      <c r="E46" s="99">
        <f>E47+E48</f>
        <v>13927.8</v>
      </c>
      <c r="F46" s="99">
        <f>F47+F48</f>
        <v>8935</v>
      </c>
      <c r="G46" s="99">
        <f>G47+G48</f>
        <v>9385.5</v>
      </c>
    </row>
    <row r="47" spans="2:7" ht="12.75" customHeight="1">
      <c r="B47" s="82" t="s">
        <v>239</v>
      </c>
      <c r="C47" s="102" t="s">
        <v>238</v>
      </c>
      <c r="D47" s="102" t="s">
        <v>240</v>
      </c>
      <c r="E47" s="103">
        <f>'Прил. 7'!H863</f>
        <v>10747.699999999999</v>
      </c>
      <c r="F47" s="103">
        <f>'Прил. 7'!I863</f>
        <v>6907.799999999999</v>
      </c>
      <c r="G47" s="103">
        <f>'Прил. 7'!J863</f>
        <v>7358.299999999999</v>
      </c>
    </row>
    <row r="48" spans="2:7" ht="12.75" customHeight="1">
      <c r="B48" s="116" t="s">
        <v>241</v>
      </c>
      <c r="C48" s="102" t="s">
        <v>238</v>
      </c>
      <c r="D48" s="102" t="s">
        <v>242</v>
      </c>
      <c r="E48" s="103">
        <f>'Прил. 7'!H914</f>
        <v>3180.1</v>
      </c>
      <c r="F48" s="103">
        <f>'Прил. 7'!I914</f>
        <v>2027.1999999999998</v>
      </c>
      <c r="G48" s="103">
        <f>'Прил. 7'!J914</f>
        <v>2027.1999999999998</v>
      </c>
    </row>
    <row r="49" spans="2:7" ht="12.75" customHeight="1">
      <c r="B49" s="105" t="s">
        <v>243</v>
      </c>
      <c r="C49" s="101" t="s">
        <v>244</v>
      </c>
      <c r="D49" s="101"/>
      <c r="E49" s="99">
        <f>E50+E51+E52+E53</f>
        <v>17678.4</v>
      </c>
      <c r="F49" s="99">
        <f>F50+F51+F52+F53</f>
        <v>6671.700000000001</v>
      </c>
      <c r="G49" s="99">
        <f>G50+G51+G52+G53</f>
        <v>5533.1</v>
      </c>
    </row>
    <row r="50" spans="2:7" ht="12.75" customHeight="1">
      <c r="B50" s="82" t="s">
        <v>245</v>
      </c>
      <c r="C50" s="102" t="s">
        <v>244</v>
      </c>
      <c r="D50" s="102" t="s">
        <v>246</v>
      </c>
      <c r="E50" s="103">
        <f>'Прил. 7'!H967</f>
        <v>1605</v>
      </c>
      <c r="F50" s="103">
        <f>'Прил. 7'!I967</f>
        <v>1256.3</v>
      </c>
      <c r="G50" s="103">
        <f>'Прил. 7'!J967</f>
        <v>854.7</v>
      </c>
    </row>
    <row r="51" spans="2:7" ht="12.75" customHeight="1">
      <c r="B51" s="82" t="s">
        <v>247</v>
      </c>
      <c r="C51" s="102" t="s">
        <v>244</v>
      </c>
      <c r="D51" s="102" t="s">
        <v>248</v>
      </c>
      <c r="E51" s="103">
        <f>'Прил. 7'!H973</f>
        <v>1202.2</v>
      </c>
      <c r="F51" s="103">
        <f>'Прил. 7'!I973</f>
        <v>860</v>
      </c>
      <c r="G51" s="103">
        <f>'Прил. 7'!J973</f>
        <v>150</v>
      </c>
    </row>
    <row r="52" spans="2:7" ht="12.75" customHeight="1">
      <c r="B52" s="82" t="s">
        <v>249</v>
      </c>
      <c r="C52" s="102" t="s">
        <v>244</v>
      </c>
      <c r="D52" s="102" t="s">
        <v>250</v>
      </c>
      <c r="E52" s="103">
        <f>'Прил. 7'!H1007</f>
        <v>12448.800000000001</v>
      </c>
      <c r="F52" s="103">
        <f>'Прил. 7'!I1007</f>
        <v>3232.9</v>
      </c>
      <c r="G52" s="103">
        <f>'Прил. 7'!J1007</f>
        <v>3205.9</v>
      </c>
    </row>
    <row r="53" spans="2:7" ht="12.75" customHeight="1">
      <c r="B53" s="82" t="s">
        <v>251</v>
      </c>
      <c r="C53" s="102" t="s">
        <v>244</v>
      </c>
      <c r="D53" s="102" t="s">
        <v>252</v>
      </c>
      <c r="E53" s="103">
        <f>'Прил. 7'!H1051</f>
        <v>2422.4</v>
      </c>
      <c r="F53" s="103">
        <f>'Прил. 7'!I1051</f>
        <v>1322.5</v>
      </c>
      <c r="G53" s="103">
        <f>'Прил. 7'!J1051</f>
        <v>1322.5</v>
      </c>
    </row>
    <row r="54" spans="2:7" ht="12.75" customHeight="1">
      <c r="B54" s="105" t="s">
        <v>253</v>
      </c>
      <c r="C54" s="101" t="s">
        <v>254</v>
      </c>
      <c r="D54" s="101"/>
      <c r="E54" s="99">
        <f>E55</f>
        <v>307</v>
      </c>
      <c r="F54" s="99">
        <f>F55</f>
        <v>352</v>
      </c>
      <c r="G54" s="99">
        <f>G55</f>
        <v>352</v>
      </c>
    </row>
    <row r="55" spans="2:7" ht="12.75" customHeight="1">
      <c r="B55" s="82" t="s">
        <v>255</v>
      </c>
      <c r="C55" s="102" t="s">
        <v>254</v>
      </c>
      <c r="D55" s="102" t="s">
        <v>256</v>
      </c>
      <c r="E55" s="103">
        <f>'Прил. 7'!H1082</f>
        <v>307</v>
      </c>
      <c r="F55" s="103">
        <f>'Прил. 7'!I1082</f>
        <v>352</v>
      </c>
      <c r="G55" s="103">
        <f>'Прил. 7'!J1082</f>
        <v>352</v>
      </c>
    </row>
    <row r="56" spans="2:7" ht="12.75" customHeight="1">
      <c r="B56" s="112" t="s">
        <v>257</v>
      </c>
      <c r="C56" s="117">
        <v>1300</v>
      </c>
      <c r="D56" s="102"/>
      <c r="E56" s="99">
        <f>E57</f>
        <v>336.2</v>
      </c>
      <c r="F56" s="99">
        <f>F57</f>
        <v>288</v>
      </c>
      <c r="G56" s="99">
        <f>G57</f>
        <v>0</v>
      </c>
    </row>
    <row r="57" spans="2:7" ht="14.25" customHeight="1">
      <c r="B57" s="113" t="s">
        <v>258</v>
      </c>
      <c r="C57" s="118">
        <v>1300</v>
      </c>
      <c r="D57" s="118">
        <v>1301</v>
      </c>
      <c r="E57" s="103">
        <f>'Прил. 7'!H1122</f>
        <v>336.2</v>
      </c>
      <c r="F57" s="103">
        <f>'Прил. 7'!I1122</f>
        <v>288</v>
      </c>
      <c r="G57" s="103">
        <f>'Прил. 7'!J1122</f>
        <v>0</v>
      </c>
    </row>
    <row r="58" spans="2:7" ht="26.25" customHeight="1">
      <c r="B58" s="105" t="s">
        <v>259</v>
      </c>
      <c r="C58" s="101" t="s">
        <v>260</v>
      </c>
      <c r="D58" s="101"/>
      <c r="E58" s="99">
        <f>E59+E60</f>
        <v>8833.2</v>
      </c>
      <c r="F58" s="99">
        <f>F59+F60</f>
        <v>3655.6</v>
      </c>
      <c r="G58" s="99">
        <f>G59+G60</f>
        <v>3655.6</v>
      </c>
    </row>
    <row r="59" spans="2:7" ht="27.75" customHeight="1">
      <c r="B59" s="82" t="s">
        <v>261</v>
      </c>
      <c r="C59" s="102" t="s">
        <v>260</v>
      </c>
      <c r="D59" s="102" t="s">
        <v>262</v>
      </c>
      <c r="E59" s="103">
        <f>'Прил. 7'!H1130</f>
        <v>3655.6</v>
      </c>
      <c r="F59" s="103">
        <f>'Прил. 7'!I1130</f>
        <v>3655.6</v>
      </c>
      <c r="G59" s="103">
        <f>'Прил. 7'!J1130</f>
        <v>3655.6</v>
      </c>
    </row>
    <row r="60" spans="2:7" ht="12.75" customHeight="1">
      <c r="B60" s="82" t="s">
        <v>263</v>
      </c>
      <c r="C60" s="102" t="s">
        <v>260</v>
      </c>
      <c r="D60" s="102" t="s">
        <v>264</v>
      </c>
      <c r="E60" s="103">
        <f>'Прил. 7'!H1136</f>
        <v>5177.6</v>
      </c>
      <c r="F60" s="103">
        <f>'Прил. 7'!I1136</f>
        <v>0</v>
      </c>
      <c r="G60" s="103">
        <f>'Прил. 7'!J1136</f>
        <v>0</v>
      </c>
    </row>
    <row r="61" spans="2:7" ht="12.75" customHeight="1">
      <c r="B61" s="119" t="s">
        <v>265</v>
      </c>
      <c r="C61" s="120">
        <v>9900</v>
      </c>
      <c r="D61" s="120"/>
      <c r="E61" s="121">
        <f>E62</f>
        <v>0</v>
      </c>
      <c r="F61" s="122">
        <f>F62</f>
        <v>2741.6</v>
      </c>
      <c r="G61" s="122">
        <f>G62</f>
        <v>5502.1</v>
      </c>
    </row>
    <row r="62" spans="2:7" ht="12.75" customHeight="1">
      <c r="B62" s="123" t="s">
        <v>265</v>
      </c>
      <c r="C62" s="124">
        <v>9900</v>
      </c>
      <c r="D62" s="124">
        <v>9999</v>
      </c>
      <c r="E62" s="125">
        <f>'Прил. 7'!H1142</f>
        <v>0</v>
      </c>
      <c r="F62" s="126">
        <f>'Прил. 7'!I1142</f>
        <v>2741.6</v>
      </c>
      <c r="G62" s="126">
        <f>'Прил. 7'!J1142</f>
        <v>5502.1</v>
      </c>
    </row>
  </sheetData>
  <sheetProtection selectLockedCells="1" selectUnlockedCells="1"/>
  <autoFilter ref="B13:G725"/>
  <mergeCells count="9">
    <mergeCell ref="B8:G8"/>
    <mergeCell ref="B9:G9"/>
    <mergeCell ref="B11:G11"/>
    <mergeCell ref="F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50"/>
  <sheetViews>
    <sheetView zoomScale="85" zoomScaleNormal="85" zoomScalePageLayoutView="0" workbookViewId="0" topLeftCell="A1">
      <selection activeCell="B4" sqref="B4:J4"/>
    </sheetView>
  </sheetViews>
  <sheetFormatPr defaultColWidth="7.00390625" defaultRowHeight="12.75"/>
  <cols>
    <col min="1" max="1" width="7.00390625" style="127" customWidth="1"/>
    <col min="2" max="2" width="103.25390625" style="128" customWidth="1"/>
    <col min="3" max="4" width="9.25390625" style="129" customWidth="1"/>
    <col min="5" max="5" width="14.25390625" style="129" customWidth="1"/>
    <col min="6" max="6" width="4.25390625" style="129" customWidth="1"/>
    <col min="7" max="7" width="5.00390625" style="129" customWidth="1"/>
    <col min="8" max="8" width="10.375" style="129" customWidth="1"/>
    <col min="9" max="9" width="11.00390625" style="129" customWidth="1"/>
    <col min="10" max="10" width="10.375" style="129" customWidth="1"/>
    <col min="11" max="11" width="9.375" style="127" customWidth="1"/>
    <col min="12" max="13" width="8.00390625" style="127" customWidth="1"/>
    <col min="14" max="64" width="7.00390625" style="127" customWidth="1"/>
    <col min="65" max="16384" width="7.00390625" style="130" customWidth="1"/>
  </cols>
  <sheetData>
    <row r="1" spans="3:10" ht="12.75" customHeight="1">
      <c r="C1" s="131"/>
      <c r="D1" s="132"/>
      <c r="E1" s="133"/>
      <c r="F1" s="133"/>
      <c r="G1" s="5"/>
      <c r="H1" s="6"/>
      <c r="I1" s="482" t="s">
        <v>266</v>
      </c>
      <c r="J1" s="482"/>
    </row>
    <row r="2" spans="2:10" ht="12.75" customHeight="1">
      <c r="B2" s="503" t="s">
        <v>1</v>
      </c>
      <c r="C2" s="503"/>
      <c r="D2" s="503"/>
      <c r="E2" s="503"/>
      <c r="F2" s="503"/>
      <c r="G2" s="503"/>
      <c r="H2" s="503"/>
      <c r="I2" s="503"/>
      <c r="J2" s="503"/>
    </row>
    <row r="3" spans="2:10" ht="12.75" customHeight="1">
      <c r="B3" s="503" t="s">
        <v>2</v>
      </c>
      <c r="C3" s="503"/>
      <c r="D3" s="503"/>
      <c r="E3" s="503"/>
      <c r="F3" s="503"/>
      <c r="G3" s="503"/>
      <c r="H3" s="503"/>
      <c r="I3" s="503"/>
      <c r="J3" s="503"/>
    </row>
    <row r="4" spans="2:10" ht="12.75" customHeight="1">
      <c r="B4" s="484" t="s">
        <v>3</v>
      </c>
      <c r="C4" s="484"/>
      <c r="D4" s="484"/>
      <c r="E4" s="484"/>
      <c r="F4" s="484"/>
      <c r="G4" s="484"/>
      <c r="H4" s="484"/>
      <c r="I4" s="484"/>
      <c r="J4" s="484"/>
    </row>
    <row r="5" spans="3:10" ht="18" customHeight="1">
      <c r="C5" s="504"/>
      <c r="D5" s="504"/>
      <c r="E5" s="504"/>
      <c r="F5" s="504"/>
      <c r="G5" s="504"/>
      <c r="H5" s="504"/>
      <c r="I5" s="504"/>
      <c r="J5" s="504"/>
    </row>
    <row r="6" spans="3:10" ht="15.75" customHeight="1">
      <c r="C6" s="132"/>
      <c r="D6" s="132"/>
      <c r="E6" s="132"/>
      <c r="F6" s="132"/>
      <c r="G6" s="505" t="s">
        <v>267</v>
      </c>
      <c r="H6" s="505"/>
      <c r="I6" s="505"/>
      <c r="J6" s="505"/>
    </row>
    <row r="7" spans="3:10" ht="12.75" customHeight="1">
      <c r="C7" s="506" t="s">
        <v>46</v>
      </c>
      <c r="D7" s="506"/>
      <c r="E7" s="506"/>
      <c r="F7" s="506"/>
      <c r="G7" s="506"/>
      <c r="H7" s="506"/>
      <c r="I7" s="506"/>
      <c r="J7" s="506"/>
    </row>
    <row r="8" spans="2:10" ht="12.75" customHeight="1">
      <c r="B8" s="507" t="s">
        <v>5</v>
      </c>
      <c r="C8" s="507"/>
      <c r="D8" s="507"/>
      <c r="E8" s="507"/>
      <c r="F8" s="507"/>
      <c r="G8" s="507"/>
      <c r="H8" s="507"/>
      <c r="I8" s="507"/>
      <c r="J8" s="507"/>
    </row>
    <row r="9" spans="2:13" ht="12.75" customHeight="1">
      <c r="B9" s="508" t="s">
        <v>6</v>
      </c>
      <c r="C9" s="508"/>
      <c r="D9" s="508"/>
      <c r="E9" s="508"/>
      <c r="F9" s="508"/>
      <c r="G9" s="508"/>
      <c r="H9" s="508"/>
      <c r="I9" s="508"/>
      <c r="J9" s="508"/>
      <c r="K9" s="6"/>
      <c r="L9" s="6"/>
      <c r="M9" s="6"/>
    </row>
    <row r="10" spans="2:8" ht="12.75" customHeight="1">
      <c r="B10" s="136"/>
      <c r="C10" s="131"/>
      <c r="D10" s="131"/>
      <c r="E10" s="131"/>
      <c r="F10" s="131"/>
      <c r="G10" s="131"/>
      <c r="H10" s="137"/>
    </row>
    <row r="11" spans="2:10" ht="41.25" customHeight="1">
      <c r="B11" s="509" t="s">
        <v>268</v>
      </c>
      <c r="C11" s="509"/>
      <c r="D11" s="509"/>
      <c r="E11" s="509"/>
      <c r="F11" s="509"/>
      <c r="G11" s="509"/>
      <c r="H11" s="509"/>
      <c r="I11" s="509"/>
      <c r="J11" s="509"/>
    </row>
    <row r="12" spans="2:10" ht="12.75" customHeight="1">
      <c r="B12" s="138"/>
      <c r="J12" s="6" t="s">
        <v>181</v>
      </c>
    </row>
    <row r="13" spans="2:10" ht="22.5" customHeight="1">
      <c r="B13" s="139" t="s">
        <v>182</v>
      </c>
      <c r="C13" s="96" t="s">
        <v>183</v>
      </c>
      <c r="D13" s="96" t="s">
        <v>184</v>
      </c>
      <c r="E13" s="96" t="s">
        <v>269</v>
      </c>
      <c r="F13" s="96" t="s">
        <v>270</v>
      </c>
      <c r="G13" s="140" t="s">
        <v>271</v>
      </c>
      <c r="H13" s="11">
        <v>2022</v>
      </c>
      <c r="I13" s="11">
        <v>2023</v>
      </c>
      <c r="J13" s="11">
        <v>2024</v>
      </c>
    </row>
    <row r="14" spans="2:10" ht="12.75" customHeight="1">
      <c r="B14" s="141" t="s">
        <v>178</v>
      </c>
      <c r="C14" s="98"/>
      <c r="D14" s="98"/>
      <c r="E14" s="98"/>
      <c r="F14" s="98"/>
      <c r="G14" s="98"/>
      <c r="H14" s="142">
        <f>H20+H272+H306+H362+H528+H857+H963+H1079+H1120+H1127+H518+H1142</f>
        <v>373848.9000000001</v>
      </c>
      <c r="I14" s="142">
        <f>I20+I272+I306+I362+I528+I857+I963+I1079+I1120+I1127+I518+I1142</f>
        <v>255721.30000000002</v>
      </c>
      <c r="J14" s="142">
        <f>J20+J272+J306+J362+J528+J857+J963+J1079+J1120+J1127+J518+J1142</f>
        <v>238137.00000000003</v>
      </c>
    </row>
    <row r="15" spans="2:10" ht="12.75" customHeight="1" hidden="1">
      <c r="B15" s="141" t="s">
        <v>272</v>
      </c>
      <c r="C15" s="98"/>
      <c r="D15" s="98"/>
      <c r="E15" s="98"/>
      <c r="F15" s="98"/>
      <c r="G15" s="98">
        <v>1</v>
      </c>
      <c r="H15" s="142">
        <f>H858</f>
        <v>0</v>
      </c>
      <c r="I15" s="142">
        <f>I858</f>
        <v>0</v>
      </c>
      <c r="J15" s="142">
        <f>J858</f>
        <v>0</v>
      </c>
    </row>
    <row r="16" spans="2:10" ht="12.75" customHeight="1">
      <c r="B16" s="141" t="s">
        <v>273</v>
      </c>
      <c r="C16" s="98"/>
      <c r="D16" s="98"/>
      <c r="E16" s="98"/>
      <c r="F16" s="98"/>
      <c r="G16" s="98">
        <v>2</v>
      </c>
      <c r="H16" s="142">
        <f>H21+H307+H363+H529+H859+H964+H1080+H1128+H1121+H519+H1143</f>
        <v>167116.79999999996</v>
      </c>
      <c r="I16" s="142">
        <f>I21+I307+I363+I529+I859+I964+I1080+I1128+I1121+I519+I1143</f>
        <v>109626.1</v>
      </c>
      <c r="J16" s="142">
        <f>J21+J307+J363+J529+J859+J964+J1080+J1128+J1121+J519+J1143</f>
        <v>109992</v>
      </c>
    </row>
    <row r="17" spans="2:10" ht="12.75" customHeight="1">
      <c r="B17" s="141" t="s">
        <v>274</v>
      </c>
      <c r="C17" s="98"/>
      <c r="D17" s="98"/>
      <c r="E17" s="98"/>
      <c r="F17" s="98"/>
      <c r="G17" s="98">
        <v>3</v>
      </c>
      <c r="H17" s="142">
        <f>H22+H308+H364+H530+H860+H965+H1129+H520</f>
        <v>186294.7</v>
      </c>
      <c r="I17" s="142">
        <f>I22+I308+I364+I530+I860+I965+I1129+I520</f>
        <v>131563.2</v>
      </c>
      <c r="J17" s="142">
        <f>J22+J308+J364+J530+J860+J965+J1129+J520</f>
        <v>111485.79999999999</v>
      </c>
    </row>
    <row r="18" spans="2:10" ht="12.75" customHeight="1">
      <c r="B18" s="141" t="s">
        <v>275</v>
      </c>
      <c r="C18" s="98"/>
      <c r="D18" s="98"/>
      <c r="E18" s="98"/>
      <c r="F18" s="98"/>
      <c r="G18" s="98">
        <v>4</v>
      </c>
      <c r="H18" s="142">
        <f>H23+H274+H531+H861+H966+H365</f>
        <v>20437.399999999998</v>
      </c>
      <c r="I18" s="142">
        <f>I23+I274+I531+I861+I966+I365</f>
        <v>14531.999999999998</v>
      </c>
      <c r="J18" s="142">
        <f>J23+J274+J531+J861+J966+J365</f>
        <v>16659.2</v>
      </c>
    </row>
    <row r="19" spans="2:10" ht="12.75" customHeight="1" hidden="1">
      <c r="B19" s="141" t="s">
        <v>276</v>
      </c>
      <c r="C19" s="98"/>
      <c r="D19" s="98"/>
      <c r="E19" s="98"/>
      <c r="F19" s="98"/>
      <c r="G19" s="98">
        <v>6</v>
      </c>
      <c r="H19" s="142"/>
      <c r="I19" s="143"/>
      <c r="J19" s="143"/>
    </row>
    <row r="20" spans="2:10" ht="12.75" customHeight="1">
      <c r="B20" s="144" t="s">
        <v>185</v>
      </c>
      <c r="C20" s="101" t="s">
        <v>186</v>
      </c>
      <c r="D20" s="98"/>
      <c r="E20" s="98"/>
      <c r="F20" s="98"/>
      <c r="G20" s="98"/>
      <c r="H20" s="142">
        <f>H24+H34+H46+H68+H74+H90+H103</f>
        <v>51649.3</v>
      </c>
      <c r="I20" s="142">
        <f>I24+I34+I46+I68+I74+I90+I103</f>
        <v>26140.5</v>
      </c>
      <c r="J20" s="142">
        <f>J24+J34+J46+J68+J74+J90+J103</f>
        <v>28617.300000000003</v>
      </c>
    </row>
    <row r="21" spans="2:10" ht="12.75" customHeight="1">
      <c r="B21" s="141" t="s">
        <v>273</v>
      </c>
      <c r="C21" s="98"/>
      <c r="D21" s="98"/>
      <c r="E21" s="98"/>
      <c r="F21" s="98"/>
      <c r="G21" s="98">
        <v>2</v>
      </c>
      <c r="H21" s="142">
        <f>H29+H39+H42+H52+H57+H60+H63+H79+H82+H95+H114+H132+H225+H229+H232+H241+H256+H259+H263+H261+H85+H45+H160+H168+H221+H237+H239+H235+H196+H245+H248+H161+H107</f>
        <v>48812.69999999999</v>
      </c>
      <c r="I21" s="142">
        <f>I29+I39+I42+I52+I57+I60+I63+I79+I82+I95+I114+I132+I225+I229+I232+I241+I256+I259+I263+I261+I85+I45+I160+I168+I221+I237+I239</f>
        <v>25119.199999999993</v>
      </c>
      <c r="J21" s="142">
        <f>J29+J39+J42+J52+J57+J60+J63+J79+J82+J95+J114+J132+J225+J229+J232+J241+J256+J259+J263+J261+J85+J45+J160+J168+J221+J237+J239</f>
        <v>27596.399999999998</v>
      </c>
    </row>
    <row r="22" spans="2:10" ht="12.75" customHeight="1">
      <c r="B22" s="141" t="s">
        <v>274</v>
      </c>
      <c r="C22" s="98"/>
      <c r="D22" s="98"/>
      <c r="E22" s="98"/>
      <c r="F22" s="98"/>
      <c r="G22" s="98">
        <v>3</v>
      </c>
      <c r="H22" s="142">
        <f>H200+H203+H207+H210+H214+H217+H252+H67+H89+H267+H33</f>
        <v>1580.3</v>
      </c>
      <c r="I22" s="142">
        <f>I200+I203+I207+I210+I214+I217+I252+I67+I89+I267</f>
        <v>1017.9000000000001</v>
      </c>
      <c r="J22" s="142">
        <f>J200+J203+J207+J210+J214+J217+J252+J67+J89+J267</f>
        <v>1017.9000000000001</v>
      </c>
    </row>
    <row r="23" spans="2:10" ht="12.75" customHeight="1">
      <c r="B23" s="141" t="s">
        <v>275</v>
      </c>
      <c r="C23" s="98"/>
      <c r="D23" s="98"/>
      <c r="E23" s="98"/>
      <c r="F23" s="98"/>
      <c r="G23" s="98">
        <v>4</v>
      </c>
      <c r="H23" s="142">
        <f>H73+H271</f>
        <v>1256.3</v>
      </c>
      <c r="I23" s="142">
        <f>I73</f>
        <v>3.4</v>
      </c>
      <c r="J23" s="142">
        <f>J73</f>
        <v>3</v>
      </c>
    </row>
    <row r="24" spans="2:10" ht="27" customHeight="1">
      <c r="B24" s="145" t="s">
        <v>187</v>
      </c>
      <c r="C24" s="146" t="s">
        <v>186</v>
      </c>
      <c r="D24" s="146" t="s">
        <v>188</v>
      </c>
      <c r="E24" s="102"/>
      <c r="F24" s="102"/>
      <c r="G24" s="102"/>
      <c r="H24" s="143">
        <f>H25+H30</f>
        <v>1812.5</v>
      </c>
      <c r="I24" s="143">
        <f>I25</f>
        <v>1366.8</v>
      </c>
      <c r="J24" s="143">
        <f>J25</f>
        <v>1566.8</v>
      </c>
    </row>
    <row r="25" spans="2:10" ht="15.75" customHeight="1">
      <c r="B25" s="147" t="s">
        <v>277</v>
      </c>
      <c r="C25" s="148" t="s">
        <v>186</v>
      </c>
      <c r="D25" s="102" t="s">
        <v>188</v>
      </c>
      <c r="E25" s="102" t="s">
        <v>278</v>
      </c>
      <c r="F25" s="102"/>
      <c r="G25" s="102"/>
      <c r="H25" s="143">
        <f>H26</f>
        <v>1759.4</v>
      </c>
      <c r="I25" s="143">
        <f>I26</f>
        <v>1366.8</v>
      </c>
      <c r="J25" s="143">
        <f>J26</f>
        <v>1566.8</v>
      </c>
    </row>
    <row r="26" spans="2:10" ht="12.75" customHeight="1">
      <c r="B26" s="149" t="s">
        <v>279</v>
      </c>
      <c r="C26" s="102" t="s">
        <v>186</v>
      </c>
      <c r="D26" s="102" t="s">
        <v>188</v>
      </c>
      <c r="E26" s="150" t="s">
        <v>280</v>
      </c>
      <c r="F26" s="102"/>
      <c r="G26" s="102"/>
      <c r="H26" s="143">
        <f>H27</f>
        <v>1759.4</v>
      </c>
      <c r="I26" s="143">
        <f>I27</f>
        <v>1366.8</v>
      </c>
      <c r="J26" s="143">
        <f>J27</f>
        <v>1566.8</v>
      </c>
    </row>
    <row r="27" spans="2:10" ht="40.5" customHeight="1">
      <c r="B27" s="147" t="s">
        <v>281</v>
      </c>
      <c r="C27" s="102" t="s">
        <v>186</v>
      </c>
      <c r="D27" s="102" t="s">
        <v>188</v>
      </c>
      <c r="E27" s="150" t="s">
        <v>280</v>
      </c>
      <c r="F27" s="102" t="s">
        <v>282</v>
      </c>
      <c r="G27" s="102"/>
      <c r="H27" s="143">
        <f>H28</f>
        <v>1759.4</v>
      </c>
      <c r="I27" s="143">
        <f>I28</f>
        <v>1366.8</v>
      </c>
      <c r="J27" s="143">
        <f>J28</f>
        <v>1566.8</v>
      </c>
    </row>
    <row r="28" spans="2:10" ht="15.75" customHeight="1">
      <c r="B28" s="147" t="s">
        <v>283</v>
      </c>
      <c r="C28" s="102" t="s">
        <v>186</v>
      </c>
      <c r="D28" s="102" t="s">
        <v>188</v>
      </c>
      <c r="E28" s="150" t="s">
        <v>280</v>
      </c>
      <c r="F28" s="102" t="s">
        <v>284</v>
      </c>
      <c r="G28" s="102"/>
      <c r="H28" s="143">
        <f>H29</f>
        <v>1759.4</v>
      </c>
      <c r="I28" s="143">
        <f>I29</f>
        <v>1366.8</v>
      </c>
      <c r="J28" s="143">
        <f>J29</f>
        <v>1566.8</v>
      </c>
    </row>
    <row r="29" spans="2:10" ht="15.75" customHeight="1">
      <c r="B29" s="147" t="s">
        <v>273</v>
      </c>
      <c r="C29" s="102" t="s">
        <v>186</v>
      </c>
      <c r="D29" s="102" t="s">
        <v>188</v>
      </c>
      <c r="E29" s="150" t="s">
        <v>280</v>
      </c>
      <c r="F29" s="102" t="s">
        <v>284</v>
      </c>
      <c r="G29" s="102">
        <v>2</v>
      </c>
      <c r="H29" s="143">
        <f>'Прил. 8'!I106</f>
        <v>1759.4</v>
      </c>
      <c r="I29" s="143">
        <f>'Прил. 8'!J106</f>
        <v>1366.8</v>
      </c>
      <c r="J29" s="143">
        <f>'Прил. 8'!K106</f>
        <v>1566.8</v>
      </c>
    </row>
    <row r="30" spans="2:10" ht="42.75">
      <c r="B30" s="151" t="s">
        <v>285</v>
      </c>
      <c r="C30" s="102" t="s">
        <v>186</v>
      </c>
      <c r="D30" s="102" t="s">
        <v>188</v>
      </c>
      <c r="E30" s="152" t="s">
        <v>278</v>
      </c>
      <c r="F30" s="96"/>
      <c r="G30" s="96"/>
      <c r="H30" s="143">
        <f>H31</f>
        <v>53.1</v>
      </c>
      <c r="I30" s="143">
        <f>I31</f>
        <v>0</v>
      </c>
      <c r="J30" s="143">
        <f>J31</f>
        <v>0</v>
      </c>
    </row>
    <row r="31" spans="2:10" ht="15.75" customHeight="1">
      <c r="B31" s="153" t="s">
        <v>281</v>
      </c>
      <c r="C31" s="102" t="s">
        <v>186</v>
      </c>
      <c r="D31" s="102" t="s">
        <v>188</v>
      </c>
      <c r="E31" s="152" t="s">
        <v>286</v>
      </c>
      <c r="F31" s="102" t="s">
        <v>282</v>
      </c>
      <c r="G31" s="96"/>
      <c r="H31" s="143">
        <f>H32</f>
        <v>53.1</v>
      </c>
      <c r="I31" s="143">
        <f>I32</f>
        <v>0</v>
      </c>
      <c r="J31" s="143">
        <f>J32</f>
        <v>0</v>
      </c>
    </row>
    <row r="32" spans="2:10" ht="15.75" customHeight="1">
      <c r="B32" s="154" t="s">
        <v>283</v>
      </c>
      <c r="C32" s="102" t="s">
        <v>186</v>
      </c>
      <c r="D32" s="102" t="s">
        <v>188</v>
      </c>
      <c r="E32" s="152" t="s">
        <v>286</v>
      </c>
      <c r="F32" s="102" t="s">
        <v>284</v>
      </c>
      <c r="G32" s="96"/>
      <c r="H32" s="143">
        <f>H33</f>
        <v>53.1</v>
      </c>
      <c r="I32" s="143">
        <f>I33</f>
        <v>0</v>
      </c>
      <c r="J32" s="143">
        <f>J33</f>
        <v>0</v>
      </c>
    </row>
    <row r="33" spans="2:10" ht="15.75" customHeight="1">
      <c r="B33" s="154" t="s">
        <v>274</v>
      </c>
      <c r="C33" s="102" t="s">
        <v>186</v>
      </c>
      <c r="D33" s="102" t="s">
        <v>188</v>
      </c>
      <c r="E33" s="152" t="s">
        <v>286</v>
      </c>
      <c r="F33" s="102" t="s">
        <v>284</v>
      </c>
      <c r="G33" s="96">
        <v>3</v>
      </c>
      <c r="H33" s="143">
        <f>'Прил. 8'!I110</f>
        <v>53.1</v>
      </c>
      <c r="I33" s="143"/>
      <c r="J33" s="143"/>
    </row>
    <row r="34" spans="2:10" ht="27.75" customHeight="1">
      <c r="B34" s="145" t="s">
        <v>189</v>
      </c>
      <c r="C34" s="146" t="s">
        <v>186</v>
      </c>
      <c r="D34" s="146" t="s">
        <v>190</v>
      </c>
      <c r="E34" s="155"/>
      <c r="F34" s="102"/>
      <c r="G34" s="102"/>
      <c r="H34" s="143">
        <f>H35</f>
        <v>870.9</v>
      </c>
      <c r="I34" s="143">
        <f>I35</f>
        <v>583</v>
      </c>
      <c r="J34" s="143">
        <f>J35</f>
        <v>683</v>
      </c>
    </row>
    <row r="35" spans="2:10" ht="15.75" customHeight="1">
      <c r="B35" s="147" t="s">
        <v>277</v>
      </c>
      <c r="C35" s="102" t="s">
        <v>186</v>
      </c>
      <c r="D35" s="102" t="s">
        <v>190</v>
      </c>
      <c r="E35" s="102" t="s">
        <v>278</v>
      </c>
      <c r="F35" s="102"/>
      <c r="G35" s="102"/>
      <c r="H35" s="143">
        <f>H36</f>
        <v>870.9</v>
      </c>
      <c r="I35" s="143">
        <f>I36</f>
        <v>583</v>
      </c>
      <c r="J35" s="143">
        <f>J36</f>
        <v>683</v>
      </c>
    </row>
    <row r="36" spans="2:10" ht="15.75" customHeight="1">
      <c r="B36" s="156" t="s">
        <v>287</v>
      </c>
      <c r="C36" s="102" t="s">
        <v>186</v>
      </c>
      <c r="D36" s="102" t="s">
        <v>190</v>
      </c>
      <c r="E36" s="150" t="s">
        <v>288</v>
      </c>
      <c r="F36" s="102"/>
      <c r="G36" s="102"/>
      <c r="H36" s="143">
        <f>H37+H40+H43</f>
        <v>870.9</v>
      </c>
      <c r="I36" s="143">
        <f>I37+I40</f>
        <v>583</v>
      </c>
      <c r="J36" s="143">
        <f>J37+J40</f>
        <v>683</v>
      </c>
    </row>
    <row r="37" spans="2:10" ht="40.5" customHeight="1">
      <c r="B37" s="147" t="s">
        <v>281</v>
      </c>
      <c r="C37" s="102" t="s">
        <v>186</v>
      </c>
      <c r="D37" s="102" t="s">
        <v>190</v>
      </c>
      <c r="E37" s="150" t="s">
        <v>288</v>
      </c>
      <c r="F37" s="102" t="s">
        <v>282</v>
      </c>
      <c r="G37" s="102"/>
      <c r="H37" s="143">
        <f>H38</f>
        <v>773</v>
      </c>
      <c r="I37" s="143">
        <f>I38</f>
        <v>538.5</v>
      </c>
      <c r="J37" s="143">
        <f>J38</f>
        <v>638.5</v>
      </c>
    </row>
    <row r="38" spans="2:10" ht="15.75" customHeight="1">
      <c r="B38" s="147" t="s">
        <v>283</v>
      </c>
      <c r="C38" s="102" t="s">
        <v>186</v>
      </c>
      <c r="D38" s="102" t="s">
        <v>190</v>
      </c>
      <c r="E38" s="150" t="s">
        <v>288</v>
      </c>
      <c r="F38" s="102" t="s">
        <v>284</v>
      </c>
      <c r="G38" s="102"/>
      <c r="H38" s="143">
        <f>H39</f>
        <v>773</v>
      </c>
      <c r="I38" s="143">
        <f>I39</f>
        <v>538.5</v>
      </c>
      <c r="J38" s="143">
        <f>J39</f>
        <v>638.5</v>
      </c>
    </row>
    <row r="39" spans="2:10" ht="15.75" customHeight="1">
      <c r="B39" s="147" t="s">
        <v>273</v>
      </c>
      <c r="C39" s="102" t="s">
        <v>186</v>
      </c>
      <c r="D39" s="102" t="s">
        <v>190</v>
      </c>
      <c r="E39" s="150" t="s">
        <v>288</v>
      </c>
      <c r="F39" s="102" t="s">
        <v>284</v>
      </c>
      <c r="G39" s="102">
        <v>2</v>
      </c>
      <c r="H39" s="143">
        <f>'Прил. 8'!I652</f>
        <v>773</v>
      </c>
      <c r="I39" s="143">
        <f>'Прил. 8'!J652</f>
        <v>538.5</v>
      </c>
      <c r="J39" s="143">
        <f>'Прил. 8'!K652</f>
        <v>638.5</v>
      </c>
    </row>
    <row r="40" spans="2:10" ht="12.75" customHeight="1">
      <c r="B40" s="147" t="s">
        <v>289</v>
      </c>
      <c r="C40" s="102" t="s">
        <v>186</v>
      </c>
      <c r="D40" s="102" t="s">
        <v>190</v>
      </c>
      <c r="E40" s="150" t="s">
        <v>288</v>
      </c>
      <c r="F40" s="102" t="s">
        <v>290</v>
      </c>
      <c r="G40" s="102"/>
      <c r="H40" s="143">
        <f>H41</f>
        <v>92.8</v>
      </c>
      <c r="I40" s="143">
        <f>I41</f>
        <v>44.5</v>
      </c>
      <c r="J40" s="143">
        <f>J41</f>
        <v>44.5</v>
      </c>
    </row>
    <row r="41" spans="2:10" ht="12.75" customHeight="1">
      <c r="B41" s="157" t="s">
        <v>291</v>
      </c>
      <c r="C41" s="102" t="s">
        <v>186</v>
      </c>
      <c r="D41" s="102" t="s">
        <v>190</v>
      </c>
      <c r="E41" s="150" t="s">
        <v>288</v>
      </c>
      <c r="F41" s="102" t="s">
        <v>292</v>
      </c>
      <c r="G41" s="102"/>
      <c r="H41" s="143">
        <f>H42</f>
        <v>92.8</v>
      </c>
      <c r="I41" s="143">
        <f>I42</f>
        <v>44.5</v>
      </c>
      <c r="J41" s="143">
        <f>J42</f>
        <v>44.5</v>
      </c>
    </row>
    <row r="42" spans="2:10" ht="14.25" customHeight="1">
      <c r="B42" s="154" t="s">
        <v>273</v>
      </c>
      <c r="C42" s="102" t="s">
        <v>186</v>
      </c>
      <c r="D42" s="102" t="s">
        <v>190</v>
      </c>
      <c r="E42" s="150" t="s">
        <v>288</v>
      </c>
      <c r="F42" s="102" t="s">
        <v>292</v>
      </c>
      <c r="G42" s="102">
        <v>2</v>
      </c>
      <c r="H42" s="143">
        <f>'Прил. 8'!I655</f>
        <v>92.8</v>
      </c>
      <c r="I42" s="143">
        <f>'Прил. 8'!J655</f>
        <v>44.5</v>
      </c>
      <c r="J42" s="143">
        <f>'Прил. 8'!K655</f>
        <v>44.5</v>
      </c>
    </row>
    <row r="43" spans="2:10" ht="14.25" customHeight="1">
      <c r="B43" s="158" t="s">
        <v>293</v>
      </c>
      <c r="C43" s="102" t="s">
        <v>186</v>
      </c>
      <c r="D43" s="102" t="s">
        <v>190</v>
      </c>
      <c r="E43" s="150" t="s">
        <v>288</v>
      </c>
      <c r="F43" s="102" t="s">
        <v>294</v>
      </c>
      <c r="G43" s="102"/>
      <c r="H43" s="143">
        <f>H44</f>
        <v>5.1</v>
      </c>
      <c r="I43" s="143">
        <f>I44</f>
        <v>0</v>
      </c>
      <c r="J43" s="143">
        <f>J44</f>
        <v>0</v>
      </c>
    </row>
    <row r="44" spans="2:10" ht="14.25" customHeight="1">
      <c r="B44" s="158" t="s">
        <v>295</v>
      </c>
      <c r="C44" s="102" t="s">
        <v>186</v>
      </c>
      <c r="D44" s="102" t="s">
        <v>190</v>
      </c>
      <c r="E44" s="150" t="s">
        <v>288</v>
      </c>
      <c r="F44" s="102" t="s">
        <v>296</v>
      </c>
      <c r="G44" s="102"/>
      <c r="H44" s="143">
        <f>H45</f>
        <v>5.1</v>
      </c>
      <c r="I44" s="143">
        <f>I45</f>
        <v>0</v>
      </c>
      <c r="J44" s="143">
        <f>J45</f>
        <v>0</v>
      </c>
    </row>
    <row r="45" spans="2:10" ht="14.25" customHeight="1">
      <c r="B45" s="158" t="s">
        <v>273</v>
      </c>
      <c r="C45" s="102" t="s">
        <v>186</v>
      </c>
      <c r="D45" s="102" t="s">
        <v>190</v>
      </c>
      <c r="E45" s="150" t="s">
        <v>288</v>
      </c>
      <c r="F45" s="102" t="s">
        <v>296</v>
      </c>
      <c r="G45" s="102" t="s">
        <v>297</v>
      </c>
      <c r="H45" s="143">
        <f>'Прил. 8'!I658</f>
        <v>5.1</v>
      </c>
      <c r="I45" s="143">
        <f>'Прил. 8'!J658</f>
        <v>0</v>
      </c>
      <c r="J45" s="143">
        <f>'Прил. 8'!K658</f>
        <v>0</v>
      </c>
    </row>
    <row r="46" spans="2:10" ht="27.75" customHeight="1">
      <c r="B46" s="145" t="s">
        <v>191</v>
      </c>
      <c r="C46" s="146" t="s">
        <v>186</v>
      </c>
      <c r="D46" s="146" t="s">
        <v>192</v>
      </c>
      <c r="E46" s="155"/>
      <c r="F46" s="102"/>
      <c r="G46" s="102"/>
      <c r="H46" s="143">
        <f>H47+H53+H64</f>
        <v>17368.2</v>
      </c>
      <c r="I46" s="143">
        <f>I47+I53</f>
        <v>11856.4</v>
      </c>
      <c r="J46" s="143">
        <f>J47+J53</f>
        <v>12256.4</v>
      </c>
    </row>
    <row r="47" spans="2:10" ht="28.5" customHeight="1">
      <c r="B47" s="144" t="s">
        <v>298</v>
      </c>
      <c r="C47" s="102" t="s">
        <v>186</v>
      </c>
      <c r="D47" s="102" t="s">
        <v>192</v>
      </c>
      <c r="E47" s="150" t="s">
        <v>299</v>
      </c>
      <c r="F47" s="102"/>
      <c r="G47" s="102"/>
      <c r="H47" s="143">
        <f>H49</f>
        <v>15</v>
      </c>
      <c r="I47" s="143">
        <f>I49</f>
        <v>0</v>
      </c>
      <c r="J47" s="143">
        <f>J49</f>
        <v>0</v>
      </c>
    </row>
    <row r="48" spans="2:10" ht="12.75" customHeight="1">
      <c r="B48" s="154" t="s">
        <v>300</v>
      </c>
      <c r="C48" s="102" t="s">
        <v>186</v>
      </c>
      <c r="D48" s="102" t="s">
        <v>192</v>
      </c>
      <c r="E48" s="150" t="s">
        <v>299</v>
      </c>
      <c r="F48" s="102"/>
      <c r="G48" s="102"/>
      <c r="H48" s="143">
        <f>H49</f>
        <v>15</v>
      </c>
      <c r="I48" s="143">
        <f>I49</f>
        <v>0</v>
      </c>
      <c r="J48" s="143">
        <f>J49</f>
        <v>0</v>
      </c>
    </row>
    <row r="49" spans="2:10" ht="12.75" customHeight="1">
      <c r="B49" s="154" t="s">
        <v>301</v>
      </c>
      <c r="C49" s="102" t="s">
        <v>186</v>
      </c>
      <c r="D49" s="102" t="s">
        <v>192</v>
      </c>
      <c r="E49" s="150" t="s">
        <v>302</v>
      </c>
      <c r="F49" s="102"/>
      <c r="G49" s="102"/>
      <c r="H49" s="143">
        <f>H50</f>
        <v>15</v>
      </c>
      <c r="I49" s="143">
        <f>I50</f>
        <v>0</v>
      </c>
      <c r="J49" s="143">
        <f>J50</f>
        <v>0</v>
      </c>
    </row>
    <row r="50" spans="2:10" ht="12.75" customHeight="1">
      <c r="B50" s="157" t="s">
        <v>289</v>
      </c>
      <c r="C50" s="102" t="s">
        <v>186</v>
      </c>
      <c r="D50" s="102" t="s">
        <v>192</v>
      </c>
      <c r="E50" s="150" t="s">
        <v>302</v>
      </c>
      <c r="F50" s="102" t="s">
        <v>290</v>
      </c>
      <c r="G50" s="102"/>
      <c r="H50" s="143">
        <f>H51</f>
        <v>15</v>
      </c>
      <c r="I50" s="143">
        <f>I51</f>
        <v>0</v>
      </c>
      <c r="J50" s="143">
        <f>J51</f>
        <v>0</v>
      </c>
    </row>
    <row r="51" spans="2:10" ht="12.75" customHeight="1">
      <c r="B51" s="157" t="s">
        <v>291</v>
      </c>
      <c r="C51" s="102" t="s">
        <v>186</v>
      </c>
      <c r="D51" s="102" t="s">
        <v>192</v>
      </c>
      <c r="E51" s="150" t="s">
        <v>302</v>
      </c>
      <c r="F51" s="102" t="s">
        <v>292</v>
      </c>
      <c r="G51" s="102"/>
      <c r="H51" s="143">
        <f>H52</f>
        <v>15</v>
      </c>
      <c r="I51" s="143">
        <f>I52</f>
        <v>0</v>
      </c>
      <c r="J51" s="143">
        <f>J52</f>
        <v>0</v>
      </c>
    </row>
    <row r="52" spans="2:10" ht="14.25" customHeight="1">
      <c r="B52" s="154" t="s">
        <v>273</v>
      </c>
      <c r="C52" s="102" t="s">
        <v>186</v>
      </c>
      <c r="D52" s="102" t="s">
        <v>192</v>
      </c>
      <c r="E52" s="150" t="s">
        <v>302</v>
      </c>
      <c r="F52" s="102" t="s">
        <v>292</v>
      </c>
      <c r="G52" s="102" t="s">
        <v>297</v>
      </c>
      <c r="H52" s="143">
        <f>'Прил. 8'!I117</f>
        <v>15</v>
      </c>
      <c r="I52" s="143">
        <f>'Прил. 8'!J117</f>
        <v>0</v>
      </c>
      <c r="J52" s="143">
        <f>'Прил. 8'!K117</f>
        <v>0</v>
      </c>
    </row>
    <row r="53" spans="2:10" ht="12.75" customHeight="1">
      <c r="B53" s="154" t="s">
        <v>277</v>
      </c>
      <c r="C53" s="102" t="s">
        <v>186</v>
      </c>
      <c r="D53" s="102" t="s">
        <v>192</v>
      </c>
      <c r="E53" s="102" t="s">
        <v>278</v>
      </c>
      <c r="F53" s="102"/>
      <c r="G53" s="102"/>
      <c r="H53" s="143">
        <f>H54</f>
        <v>16965.100000000002</v>
      </c>
      <c r="I53" s="143">
        <f>I54</f>
        <v>11856.4</v>
      </c>
      <c r="J53" s="143">
        <f>J54</f>
        <v>12256.4</v>
      </c>
    </row>
    <row r="54" spans="2:10" ht="12.75" customHeight="1">
      <c r="B54" s="159" t="s">
        <v>303</v>
      </c>
      <c r="C54" s="102" t="s">
        <v>186</v>
      </c>
      <c r="D54" s="102" t="s">
        <v>192</v>
      </c>
      <c r="E54" s="150" t="s">
        <v>304</v>
      </c>
      <c r="F54" s="102"/>
      <c r="G54" s="102"/>
      <c r="H54" s="143">
        <f>H55+H58+H61</f>
        <v>16965.100000000002</v>
      </c>
      <c r="I54" s="143">
        <f>I55+I58+I61</f>
        <v>11856.4</v>
      </c>
      <c r="J54" s="143">
        <f>J55+J58+J61</f>
        <v>12256.4</v>
      </c>
    </row>
    <row r="55" spans="2:10" ht="40.5" customHeight="1">
      <c r="B55" s="147" t="s">
        <v>281</v>
      </c>
      <c r="C55" s="102" t="s">
        <v>186</v>
      </c>
      <c r="D55" s="102" t="s">
        <v>192</v>
      </c>
      <c r="E55" s="150" t="s">
        <v>304</v>
      </c>
      <c r="F55" s="102" t="s">
        <v>282</v>
      </c>
      <c r="G55" s="102"/>
      <c r="H55" s="143">
        <f>H56</f>
        <v>15743.300000000001</v>
      </c>
      <c r="I55" s="143">
        <f>I56</f>
        <v>11629.8</v>
      </c>
      <c r="J55" s="143">
        <f>J56</f>
        <v>12029.8</v>
      </c>
    </row>
    <row r="56" spans="2:10" ht="12.75" customHeight="1">
      <c r="B56" s="154" t="s">
        <v>283</v>
      </c>
      <c r="C56" s="102" t="s">
        <v>186</v>
      </c>
      <c r="D56" s="102" t="s">
        <v>192</v>
      </c>
      <c r="E56" s="150" t="s">
        <v>304</v>
      </c>
      <c r="F56" s="102" t="s">
        <v>284</v>
      </c>
      <c r="G56" s="102"/>
      <c r="H56" s="143">
        <f>H57</f>
        <v>15743.300000000001</v>
      </c>
      <c r="I56" s="143">
        <f>I57</f>
        <v>11629.8</v>
      </c>
      <c r="J56" s="143">
        <f>J57</f>
        <v>12029.8</v>
      </c>
    </row>
    <row r="57" spans="2:10" ht="14.25" customHeight="1">
      <c r="B57" s="154" t="s">
        <v>273</v>
      </c>
      <c r="C57" s="102" t="s">
        <v>186</v>
      </c>
      <c r="D57" s="102" t="s">
        <v>192</v>
      </c>
      <c r="E57" s="150" t="s">
        <v>304</v>
      </c>
      <c r="F57" s="102" t="s">
        <v>284</v>
      </c>
      <c r="G57" s="102">
        <v>2</v>
      </c>
      <c r="H57" s="143">
        <f>'Прил. 8'!I30+'Прил. 8'!I122</f>
        <v>15743.300000000001</v>
      </c>
      <c r="I57" s="143">
        <f>'Прил. 8'!J30+'Прил. 8'!J122</f>
        <v>11629.8</v>
      </c>
      <c r="J57" s="143">
        <f>'Прил. 8'!K30+'Прил. 8'!K122</f>
        <v>12029.8</v>
      </c>
    </row>
    <row r="58" spans="2:10" ht="12.75" customHeight="1">
      <c r="B58" s="157" t="s">
        <v>289</v>
      </c>
      <c r="C58" s="102" t="s">
        <v>186</v>
      </c>
      <c r="D58" s="102" t="s">
        <v>192</v>
      </c>
      <c r="E58" s="150" t="s">
        <v>304</v>
      </c>
      <c r="F58" s="102" t="s">
        <v>290</v>
      </c>
      <c r="G58" s="102"/>
      <c r="H58" s="143">
        <f>H59</f>
        <v>1138.1</v>
      </c>
      <c r="I58" s="143">
        <f>I59</f>
        <v>226.60000000000002</v>
      </c>
      <c r="J58" s="143">
        <f>J59</f>
        <v>226.60000000000002</v>
      </c>
    </row>
    <row r="59" spans="2:10" ht="12.75" customHeight="1">
      <c r="B59" s="157" t="s">
        <v>291</v>
      </c>
      <c r="C59" s="102" t="s">
        <v>186</v>
      </c>
      <c r="D59" s="102" t="s">
        <v>192</v>
      </c>
      <c r="E59" s="150" t="s">
        <v>304</v>
      </c>
      <c r="F59" s="102" t="s">
        <v>292</v>
      </c>
      <c r="G59" s="102"/>
      <c r="H59" s="143">
        <f>H60</f>
        <v>1138.1</v>
      </c>
      <c r="I59" s="143">
        <f>I60</f>
        <v>226.60000000000002</v>
      </c>
      <c r="J59" s="143">
        <f>J60</f>
        <v>226.60000000000002</v>
      </c>
    </row>
    <row r="60" spans="2:10" ht="14.25" customHeight="1">
      <c r="B60" s="154" t="s">
        <v>273</v>
      </c>
      <c r="C60" s="102" t="s">
        <v>186</v>
      </c>
      <c r="D60" s="102" t="s">
        <v>192</v>
      </c>
      <c r="E60" s="150" t="s">
        <v>304</v>
      </c>
      <c r="F60" s="102" t="s">
        <v>292</v>
      </c>
      <c r="G60" s="102">
        <v>2</v>
      </c>
      <c r="H60" s="143">
        <f>'Прил. 8'!I33+'Прил. 8'!I125</f>
        <v>1138.1</v>
      </c>
      <c r="I60" s="143">
        <f>'Прил. 8'!J33+'Прил. 8'!J125</f>
        <v>226.60000000000002</v>
      </c>
      <c r="J60" s="143">
        <f>'Прил. 8'!K33+'Прил. 8'!K125</f>
        <v>226.60000000000002</v>
      </c>
    </row>
    <row r="61" spans="2:10" ht="12.75" customHeight="1">
      <c r="B61" s="158" t="s">
        <v>293</v>
      </c>
      <c r="C61" s="102" t="s">
        <v>186</v>
      </c>
      <c r="D61" s="102" t="s">
        <v>192</v>
      </c>
      <c r="E61" s="150" t="s">
        <v>304</v>
      </c>
      <c r="F61" s="96">
        <v>800</v>
      </c>
      <c r="G61" s="160"/>
      <c r="H61" s="143">
        <f>H62</f>
        <v>83.7</v>
      </c>
      <c r="I61" s="143">
        <f>I62</f>
        <v>0</v>
      </c>
      <c r="J61" s="143">
        <f>J62</f>
        <v>0</v>
      </c>
    </row>
    <row r="62" spans="2:10" ht="12.75" customHeight="1">
      <c r="B62" s="158" t="s">
        <v>295</v>
      </c>
      <c r="C62" s="102" t="s">
        <v>186</v>
      </c>
      <c r="D62" s="102" t="s">
        <v>192</v>
      </c>
      <c r="E62" s="150" t="s">
        <v>304</v>
      </c>
      <c r="F62" s="96">
        <v>850</v>
      </c>
      <c r="G62" s="160"/>
      <c r="H62" s="143">
        <f>H63</f>
        <v>83.7</v>
      </c>
      <c r="I62" s="143">
        <f>I63</f>
        <v>0</v>
      </c>
      <c r="J62" s="143">
        <f>J63</f>
        <v>0</v>
      </c>
    </row>
    <row r="63" spans="2:10" ht="14.25" customHeight="1">
      <c r="B63" s="158" t="s">
        <v>273</v>
      </c>
      <c r="C63" s="102" t="s">
        <v>186</v>
      </c>
      <c r="D63" s="102" t="s">
        <v>192</v>
      </c>
      <c r="E63" s="150" t="s">
        <v>304</v>
      </c>
      <c r="F63" s="96">
        <v>850</v>
      </c>
      <c r="G63" s="96">
        <v>2</v>
      </c>
      <c r="H63" s="143">
        <f>'Прил. 8'!I36+'Прил. 8'!I128</f>
        <v>83.7</v>
      </c>
      <c r="I63" s="143">
        <f>'Прил. 8'!J36+'Прил. 8'!J128</f>
        <v>0</v>
      </c>
      <c r="J63" s="143">
        <f>'Прил. 8'!K36+'Прил. 8'!K128</f>
        <v>0</v>
      </c>
    </row>
    <row r="64" spans="2:10" ht="40.5" customHeight="1">
      <c r="B64" s="151" t="s">
        <v>285</v>
      </c>
      <c r="C64" s="102" t="s">
        <v>186</v>
      </c>
      <c r="D64" s="102" t="s">
        <v>192</v>
      </c>
      <c r="E64" s="152" t="s">
        <v>278</v>
      </c>
      <c r="F64" s="96"/>
      <c r="G64" s="96"/>
      <c r="H64" s="143">
        <f>H65</f>
        <v>388.1</v>
      </c>
      <c r="I64" s="143">
        <f>I65</f>
        <v>0</v>
      </c>
      <c r="J64" s="143">
        <f>J65</f>
        <v>0</v>
      </c>
    </row>
    <row r="65" spans="2:10" ht="40.5" customHeight="1">
      <c r="B65" s="153" t="s">
        <v>281</v>
      </c>
      <c r="C65" s="102" t="s">
        <v>186</v>
      </c>
      <c r="D65" s="102" t="s">
        <v>192</v>
      </c>
      <c r="E65" s="152" t="s">
        <v>286</v>
      </c>
      <c r="F65" s="102" t="s">
        <v>282</v>
      </c>
      <c r="G65" s="96"/>
      <c r="H65" s="143">
        <f>H66</f>
        <v>388.1</v>
      </c>
      <c r="I65" s="143">
        <f>I66</f>
        <v>0</v>
      </c>
      <c r="J65" s="143">
        <f>J66</f>
        <v>0</v>
      </c>
    </row>
    <row r="66" spans="2:10" ht="14.25" customHeight="1">
      <c r="B66" s="154" t="s">
        <v>283</v>
      </c>
      <c r="C66" s="102" t="s">
        <v>186</v>
      </c>
      <c r="D66" s="102" t="s">
        <v>192</v>
      </c>
      <c r="E66" s="152" t="s">
        <v>286</v>
      </c>
      <c r="F66" s="102" t="s">
        <v>284</v>
      </c>
      <c r="G66" s="96"/>
      <c r="H66" s="143">
        <f>H67</f>
        <v>388.1</v>
      </c>
      <c r="I66" s="143">
        <f>I67</f>
        <v>0</v>
      </c>
      <c r="J66" s="143">
        <f>J67</f>
        <v>0</v>
      </c>
    </row>
    <row r="67" spans="2:10" ht="14.25" customHeight="1">
      <c r="B67" s="154" t="s">
        <v>274</v>
      </c>
      <c r="C67" s="102" t="s">
        <v>186</v>
      </c>
      <c r="D67" s="102" t="s">
        <v>192</v>
      </c>
      <c r="E67" s="152" t="s">
        <v>286</v>
      </c>
      <c r="F67" s="102" t="s">
        <v>284</v>
      </c>
      <c r="G67" s="96">
        <v>3</v>
      </c>
      <c r="H67" s="143">
        <f>'Прил. 8'!I40+'Прил. 8'!I132</f>
        <v>388.1</v>
      </c>
      <c r="I67" s="143">
        <f>'Прил. 8'!J40+'Прил. 8'!J132</f>
        <v>0</v>
      </c>
      <c r="J67" s="143">
        <f>'Прил. 8'!K40+'Прил. 8'!K132</f>
        <v>0</v>
      </c>
    </row>
    <row r="68" spans="2:10" ht="14.25" customHeight="1">
      <c r="B68" s="161" t="s">
        <v>193</v>
      </c>
      <c r="C68" s="146" t="s">
        <v>186</v>
      </c>
      <c r="D68" s="146" t="s">
        <v>194</v>
      </c>
      <c r="E68" s="150"/>
      <c r="F68" s="102"/>
      <c r="G68" s="102"/>
      <c r="H68" s="143">
        <f>H69</f>
        <v>48.2</v>
      </c>
      <c r="I68" s="143">
        <f>I69</f>
        <v>3.4</v>
      </c>
      <c r="J68" s="143">
        <f>J69</f>
        <v>3</v>
      </c>
    </row>
    <row r="69" spans="2:10" ht="12.75" customHeight="1">
      <c r="B69" s="154" t="s">
        <v>277</v>
      </c>
      <c r="C69" s="102" t="s">
        <v>186</v>
      </c>
      <c r="D69" s="102" t="s">
        <v>194</v>
      </c>
      <c r="E69" s="102" t="s">
        <v>278</v>
      </c>
      <c r="F69" s="102"/>
      <c r="G69" s="102"/>
      <c r="H69" s="143">
        <f>H70</f>
        <v>48.2</v>
      </c>
      <c r="I69" s="143">
        <f>I70</f>
        <v>3.4</v>
      </c>
      <c r="J69" s="143">
        <f>J70</f>
        <v>3</v>
      </c>
    </row>
    <row r="70" spans="2:10" ht="45.75" customHeight="1">
      <c r="B70" s="147" t="s">
        <v>305</v>
      </c>
      <c r="C70" s="102" t="s">
        <v>186</v>
      </c>
      <c r="D70" s="102" t="s">
        <v>194</v>
      </c>
      <c r="E70" s="150" t="s">
        <v>306</v>
      </c>
      <c r="F70" s="102"/>
      <c r="G70" s="102"/>
      <c r="H70" s="143">
        <f>H71</f>
        <v>48.2</v>
      </c>
      <c r="I70" s="143">
        <f>I71</f>
        <v>3.4</v>
      </c>
      <c r="J70" s="143">
        <f>J71</f>
        <v>3</v>
      </c>
    </row>
    <row r="71" spans="2:10" ht="12.75" customHeight="1">
      <c r="B71" s="157" t="s">
        <v>289</v>
      </c>
      <c r="C71" s="102" t="s">
        <v>186</v>
      </c>
      <c r="D71" s="102" t="s">
        <v>194</v>
      </c>
      <c r="E71" s="150" t="s">
        <v>306</v>
      </c>
      <c r="F71" s="102" t="s">
        <v>290</v>
      </c>
      <c r="G71" s="102"/>
      <c r="H71" s="143">
        <f>H72</f>
        <v>48.2</v>
      </c>
      <c r="I71" s="143">
        <f>I72</f>
        <v>3.4</v>
      </c>
      <c r="J71" s="143">
        <f>J72</f>
        <v>3</v>
      </c>
    </row>
    <row r="72" spans="2:10" ht="12.75" customHeight="1">
      <c r="B72" s="157" t="s">
        <v>291</v>
      </c>
      <c r="C72" s="102" t="s">
        <v>186</v>
      </c>
      <c r="D72" s="102" t="s">
        <v>194</v>
      </c>
      <c r="E72" s="150" t="s">
        <v>306</v>
      </c>
      <c r="F72" s="102" t="s">
        <v>292</v>
      </c>
      <c r="G72" s="102"/>
      <c r="H72" s="143">
        <f>H73</f>
        <v>48.2</v>
      </c>
      <c r="I72" s="143">
        <f>I73</f>
        <v>3.4</v>
      </c>
      <c r="J72" s="143">
        <f>J73</f>
        <v>3</v>
      </c>
    </row>
    <row r="73" spans="2:10" ht="14.25" customHeight="1">
      <c r="B73" s="154" t="s">
        <v>275</v>
      </c>
      <c r="C73" s="102" t="s">
        <v>186</v>
      </c>
      <c r="D73" s="102" t="s">
        <v>194</v>
      </c>
      <c r="E73" s="150" t="s">
        <v>306</v>
      </c>
      <c r="F73" s="102" t="s">
        <v>292</v>
      </c>
      <c r="G73" s="102" t="s">
        <v>307</v>
      </c>
      <c r="H73" s="143">
        <f>'Прил. 8'!I138</f>
        <v>48.2</v>
      </c>
      <c r="I73" s="143">
        <f>'Прил. 8'!J138</f>
        <v>3.4</v>
      </c>
      <c r="J73" s="143">
        <f>'Прил. 8'!K138</f>
        <v>3</v>
      </c>
    </row>
    <row r="74" spans="2:10" ht="27.75" customHeight="1">
      <c r="B74" s="145" t="s">
        <v>195</v>
      </c>
      <c r="C74" s="146" t="s">
        <v>186</v>
      </c>
      <c r="D74" s="146" t="s">
        <v>196</v>
      </c>
      <c r="E74" s="102"/>
      <c r="F74" s="102"/>
      <c r="G74" s="102"/>
      <c r="H74" s="143">
        <f>H75</f>
        <v>4794.900000000001</v>
      </c>
      <c r="I74" s="143">
        <f>I75</f>
        <v>2738.5</v>
      </c>
      <c r="J74" s="143">
        <f>J75</f>
        <v>3279</v>
      </c>
    </row>
    <row r="75" spans="2:10" ht="14.25" customHeight="1">
      <c r="B75" s="154" t="s">
        <v>277</v>
      </c>
      <c r="C75" s="102" t="s">
        <v>186</v>
      </c>
      <c r="D75" s="102" t="s">
        <v>196</v>
      </c>
      <c r="E75" s="155" t="s">
        <v>278</v>
      </c>
      <c r="F75" s="102"/>
      <c r="G75" s="102"/>
      <c r="H75" s="143">
        <f>H76+H86</f>
        <v>4794.900000000001</v>
      </c>
      <c r="I75" s="143">
        <f>I76</f>
        <v>2738.5</v>
      </c>
      <c r="J75" s="143">
        <f>J76</f>
        <v>3279</v>
      </c>
    </row>
    <row r="76" spans="2:10" ht="15.75" customHeight="1">
      <c r="B76" s="159" t="s">
        <v>303</v>
      </c>
      <c r="C76" s="102" t="s">
        <v>186</v>
      </c>
      <c r="D76" s="102" t="s">
        <v>196</v>
      </c>
      <c r="E76" s="150" t="s">
        <v>304</v>
      </c>
      <c r="F76" s="102"/>
      <c r="G76" s="102"/>
      <c r="H76" s="143">
        <f>H77+H80+H83</f>
        <v>4710.700000000001</v>
      </c>
      <c r="I76" s="143">
        <f>I77+I80</f>
        <v>2738.5</v>
      </c>
      <c r="J76" s="143">
        <f>J77+J80</f>
        <v>3279</v>
      </c>
    </row>
    <row r="77" spans="2:10" ht="40.5" customHeight="1">
      <c r="B77" s="147" t="s">
        <v>281</v>
      </c>
      <c r="C77" s="102" t="s">
        <v>186</v>
      </c>
      <c r="D77" s="102" t="s">
        <v>196</v>
      </c>
      <c r="E77" s="150" t="s">
        <v>304</v>
      </c>
      <c r="F77" s="102" t="s">
        <v>282</v>
      </c>
      <c r="G77" s="102"/>
      <c r="H77" s="143">
        <f>H78</f>
        <v>4131.6</v>
      </c>
      <c r="I77" s="143">
        <f>I78</f>
        <v>2414</v>
      </c>
      <c r="J77" s="143">
        <f>J78</f>
        <v>2966.5</v>
      </c>
    </row>
    <row r="78" spans="2:10" ht="12.75" customHeight="1">
      <c r="B78" s="154" t="s">
        <v>283</v>
      </c>
      <c r="C78" s="102" t="s">
        <v>186</v>
      </c>
      <c r="D78" s="102" t="s">
        <v>196</v>
      </c>
      <c r="E78" s="150" t="s">
        <v>304</v>
      </c>
      <c r="F78" s="102" t="s">
        <v>284</v>
      </c>
      <c r="G78" s="102"/>
      <c r="H78" s="143">
        <f>H79</f>
        <v>4131.6</v>
      </c>
      <c r="I78" s="143">
        <f>I79</f>
        <v>2414</v>
      </c>
      <c r="J78" s="143">
        <f>J79</f>
        <v>2966.5</v>
      </c>
    </row>
    <row r="79" spans="2:10" ht="14.25" customHeight="1">
      <c r="B79" s="154" t="s">
        <v>273</v>
      </c>
      <c r="C79" s="102" t="s">
        <v>186</v>
      </c>
      <c r="D79" s="102" t="s">
        <v>196</v>
      </c>
      <c r="E79" s="150" t="s">
        <v>304</v>
      </c>
      <c r="F79" s="102" t="s">
        <v>284</v>
      </c>
      <c r="G79" s="102">
        <v>2</v>
      </c>
      <c r="H79" s="143">
        <f>'Прил. 8'!I516+'Прил. 8'!I664+'Прил. 8'!I677</f>
        <v>4131.6</v>
      </c>
      <c r="I79" s="143">
        <f>'Прил. 8'!J516+'Прил. 8'!J664+'Прил. 8'!J677</f>
        <v>2414</v>
      </c>
      <c r="J79" s="143">
        <f>'Прил. 8'!K516+'Прил. 8'!K664+'Прил. 8'!K677</f>
        <v>2966.5</v>
      </c>
    </row>
    <row r="80" spans="2:10" ht="12.75" customHeight="1">
      <c r="B80" s="157" t="s">
        <v>289</v>
      </c>
      <c r="C80" s="102" t="s">
        <v>186</v>
      </c>
      <c r="D80" s="102" t="s">
        <v>196</v>
      </c>
      <c r="E80" s="150" t="s">
        <v>304</v>
      </c>
      <c r="F80" s="102" t="s">
        <v>290</v>
      </c>
      <c r="G80" s="102"/>
      <c r="H80" s="143">
        <f>H81</f>
        <v>575.5</v>
      </c>
      <c r="I80" s="143">
        <f>I81</f>
        <v>324.5</v>
      </c>
      <c r="J80" s="143">
        <f>J81</f>
        <v>312.5</v>
      </c>
    </row>
    <row r="81" spans="2:10" ht="12.75" customHeight="1">
      <c r="B81" s="157" t="s">
        <v>291</v>
      </c>
      <c r="C81" s="102" t="s">
        <v>186</v>
      </c>
      <c r="D81" s="102" t="s">
        <v>196</v>
      </c>
      <c r="E81" s="150" t="s">
        <v>304</v>
      </c>
      <c r="F81" s="102" t="s">
        <v>292</v>
      </c>
      <c r="G81" s="102"/>
      <c r="H81" s="143">
        <f>H82</f>
        <v>575.5</v>
      </c>
      <c r="I81" s="143">
        <f>I82</f>
        <v>324.5</v>
      </c>
      <c r="J81" s="143">
        <f>J82</f>
        <v>312.5</v>
      </c>
    </row>
    <row r="82" spans="2:10" ht="14.25" customHeight="1">
      <c r="B82" s="154" t="s">
        <v>273</v>
      </c>
      <c r="C82" s="102" t="s">
        <v>186</v>
      </c>
      <c r="D82" s="102" t="s">
        <v>196</v>
      </c>
      <c r="E82" s="150" t="s">
        <v>304</v>
      </c>
      <c r="F82" s="102" t="s">
        <v>292</v>
      </c>
      <c r="G82" s="102">
        <v>2</v>
      </c>
      <c r="H82" s="143">
        <f>'Прил. 8'!I519+'Прил. 8'!I667+'Прил. 8'!I680</f>
        <v>575.5</v>
      </c>
      <c r="I82" s="143">
        <f>'Прил. 8'!J519+'Прил. 8'!J667+'Прил. 8'!J680</f>
        <v>324.5</v>
      </c>
      <c r="J82" s="143">
        <f>'Прил. 8'!K519+'Прил. 8'!K667+'Прил. 8'!K680</f>
        <v>312.5</v>
      </c>
    </row>
    <row r="83" spans="2:10" ht="14.25" customHeight="1">
      <c r="B83" s="162" t="s">
        <v>293</v>
      </c>
      <c r="C83" s="102" t="s">
        <v>186</v>
      </c>
      <c r="D83" s="102" t="s">
        <v>196</v>
      </c>
      <c r="E83" s="150" t="s">
        <v>304</v>
      </c>
      <c r="F83" s="102" t="s">
        <v>294</v>
      </c>
      <c r="G83" s="102"/>
      <c r="H83" s="143">
        <f>H84</f>
        <v>3.6</v>
      </c>
      <c r="I83" s="143">
        <f>I84</f>
        <v>0</v>
      </c>
      <c r="J83" s="143">
        <f>J84</f>
        <v>0</v>
      </c>
    </row>
    <row r="84" spans="2:10" ht="14.25" customHeight="1">
      <c r="B84" s="162" t="s">
        <v>295</v>
      </c>
      <c r="C84" s="102" t="s">
        <v>186</v>
      </c>
      <c r="D84" s="102" t="s">
        <v>196</v>
      </c>
      <c r="E84" s="150" t="s">
        <v>304</v>
      </c>
      <c r="F84" s="102" t="s">
        <v>296</v>
      </c>
      <c r="G84" s="102"/>
      <c r="H84" s="143">
        <f>H85</f>
        <v>3.6</v>
      </c>
      <c r="I84" s="143">
        <f>I85</f>
        <v>0</v>
      </c>
      <c r="J84" s="143">
        <f>J85</f>
        <v>0</v>
      </c>
    </row>
    <row r="85" spans="2:10" ht="14.25" customHeight="1">
      <c r="B85" s="162" t="s">
        <v>273</v>
      </c>
      <c r="C85" s="102" t="s">
        <v>186</v>
      </c>
      <c r="D85" s="102" t="s">
        <v>196</v>
      </c>
      <c r="E85" s="150" t="s">
        <v>304</v>
      </c>
      <c r="F85" s="102" t="s">
        <v>296</v>
      </c>
      <c r="G85" s="102" t="s">
        <v>297</v>
      </c>
      <c r="H85" s="143">
        <f>'Прил. 8'!I522+'Прил. 8'!I683</f>
        <v>3.6</v>
      </c>
      <c r="I85" s="143"/>
      <c r="J85" s="143"/>
    </row>
    <row r="86" spans="2:10" ht="40.5" customHeight="1">
      <c r="B86" s="151" t="s">
        <v>285</v>
      </c>
      <c r="C86" s="102" t="s">
        <v>186</v>
      </c>
      <c r="D86" s="102" t="s">
        <v>196</v>
      </c>
      <c r="E86" s="152" t="s">
        <v>278</v>
      </c>
      <c r="F86" s="102"/>
      <c r="G86" s="102"/>
      <c r="H86" s="143">
        <f>H87</f>
        <v>84.2</v>
      </c>
      <c r="I86" s="143">
        <f>I87</f>
        <v>0</v>
      </c>
      <c r="J86" s="143">
        <f>J87</f>
        <v>0</v>
      </c>
    </row>
    <row r="87" spans="2:10" ht="40.5" customHeight="1">
      <c r="B87" s="153" t="s">
        <v>281</v>
      </c>
      <c r="C87" s="102" t="s">
        <v>186</v>
      </c>
      <c r="D87" s="102" t="s">
        <v>196</v>
      </c>
      <c r="E87" s="152" t="s">
        <v>286</v>
      </c>
      <c r="F87" s="102" t="s">
        <v>282</v>
      </c>
      <c r="G87" s="96"/>
      <c r="H87" s="143">
        <f>H88</f>
        <v>84.2</v>
      </c>
      <c r="I87" s="143">
        <f>I88</f>
        <v>0</v>
      </c>
      <c r="J87" s="143">
        <f>J88</f>
        <v>0</v>
      </c>
    </row>
    <row r="88" spans="2:10" ht="14.25" customHeight="1">
      <c r="B88" s="154" t="s">
        <v>283</v>
      </c>
      <c r="C88" s="102" t="s">
        <v>186</v>
      </c>
      <c r="D88" s="102" t="s">
        <v>196</v>
      </c>
      <c r="E88" s="152" t="s">
        <v>286</v>
      </c>
      <c r="F88" s="102" t="s">
        <v>284</v>
      </c>
      <c r="G88" s="96"/>
      <c r="H88" s="143">
        <f>H89</f>
        <v>84.2</v>
      </c>
      <c r="I88" s="143">
        <f>I89</f>
        <v>0</v>
      </c>
      <c r="J88" s="143">
        <f>J89</f>
        <v>0</v>
      </c>
    </row>
    <row r="89" spans="2:10" ht="14.25" customHeight="1">
      <c r="B89" s="154" t="s">
        <v>274</v>
      </c>
      <c r="C89" s="102" t="s">
        <v>186</v>
      </c>
      <c r="D89" s="102" t="s">
        <v>196</v>
      </c>
      <c r="E89" s="152" t="s">
        <v>286</v>
      </c>
      <c r="F89" s="102" t="s">
        <v>284</v>
      </c>
      <c r="G89" s="96">
        <v>3</v>
      </c>
      <c r="H89" s="143">
        <f>'Прил. 8'!I526</f>
        <v>84.2</v>
      </c>
      <c r="I89" s="143">
        <f>'Прил. 8'!J526</f>
        <v>0</v>
      </c>
      <c r="J89" s="143">
        <f>'Прил. 8'!K526</f>
        <v>0</v>
      </c>
    </row>
    <row r="90" spans="2:10" ht="12.75" customHeight="1">
      <c r="B90" s="157" t="s">
        <v>197</v>
      </c>
      <c r="C90" s="146" t="s">
        <v>186</v>
      </c>
      <c r="D90" s="146" t="s">
        <v>198</v>
      </c>
      <c r="E90" s="155"/>
      <c r="F90" s="102"/>
      <c r="G90" s="102"/>
      <c r="H90" s="143">
        <f>H91</f>
        <v>100</v>
      </c>
      <c r="I90" s="143">
        <f>I91</f>
        <v>100</v>
      </c>
      <c r="J90" s="143">
        <f>J91</f>
        <v>100</v>
      </c>
    </row>
    <row r="91" spans="2:10" ht="12.75" customHeight="1">
      <c r="B91" s="157" t="s">
        <v>277</v>
      </c>
      <c r="C91" s="102" t="s">
        <v>186</v>
      </c>
      <c r="D91" s="102" t="s">
        <v>198</v>
      </c>
      <c r="E91" s="155" t="s">
        <v>278</v>
      </c>
      <c r="F91" s="102"/>
      <c r="G91" s="102"/>
      <c r="H91" s="143">
        <f>H92</f>
        <v>100</v>
      </c>
      <c r="I91" s="143">
        <f>I92</f>
        <v>100</v>
      </c>
      <c r="J91" s="143">
        <f>J92</f>
        <v>100</v>
      </c>
    </row>
    <row r="92" spans="2:10" ht="12.75" customHeight="1">
      <c r="B92" s="157" t="s">
        <v>308</v>
      </c>
      <c r="C92" s="102" t="s">
        <v>186</v>
      </c>
      <c r="D92" s="102" t="s">
        <v>198</v>
      </c>
      <c r="E92" s="150" t="s">
        <v>309</v>
      </c>
      <c r="F92" s="102"/>
      <c r="G92" s="102"/>
      <c r="H92" s="143">
        <f>H93</f>
        <v>100</v>
      </c>
      <c r="I92" s="143">
        <f>I93</f>
        <v>100</v>
      </c>
      <c r="J92" s="143">
        <f>J93</f>
        <v>100</v>
      </c>
    </row>
    <row r="93" spans="2:10" ht="12.75" customHeight="1">
      <c r="B93" s="157" t="s">
        <v>293</v>
      </c>
      <c r="C93" s="102" t="s">
        <v>186</v>
      </c>
      <c r="D93" s="102" t="s">
        <v>198</v>
      </c>
      <c r="E93" s="150" t="s">
        <v>309</v>
      </c>
      <c r="F93" s="102" t="s">
        <v>294</v>
      </c>
      <c r="G93" s="102"/>
      <c r="H93" s="143">
        <f>H94</f>
        <v>100</v>
      </c>
      <c r="I93" s="143">
        <f>I94</f>
        <v>100</v>
      </c>
      <c r="J93" s="143">
        <f>J94</f>
        <v>100</v>
      </c>
    </row>
    <row r="94" spans="2:10" ht="12.75" customHeight="1">
      <c r="B94" s="157" t="s">
        <v>310</v>
      </c>
      <c r="C94" s="102" t="s">
        <v>186</v>
      </c>
      <c r="D94" s="102" t="s">
        <v>198</v>
      </c>
      <c r="E94" s="150" t="s">
        <v>309</v>
      </c>
      <c r="F94" s="102" t="s">
        <v>311</v>
      </c>
      <c r="G94" s="102"/>
      <c r="H94" s="143">
        <f>H95</f>
        <v>100</v>
      </c>
      <c r="I94" s="143">
        <f>I95</f>
        <v>100</v>
      </c>
      <c r="J94" s="143">
        <f>J95</f>
        <v>100</v>
      </c>
    </row>
    <row r="95" spans="2:10" ht="14.25" customHeight="1">
      <c r="B95" s="154" t="s">
        <v>273</v>
      </c>
      <c r="C95" s="102" t="s">
        <v>186</v>
      </c>
      <c r="D95" s="102" t="s">
        <v>198</v>
      </c>
      <c r="E95" s="150" t="s">
        <v>309</v>
      </c>
      <c r="F95" s="102" t="s">
        <v>311</v>
      </c>
      <c r="G95" s="102">
        <v>2</v>
      </c>
      <c r="H95" s="143">
        <f>'Прил. 8'!I144</f>
        <v>100</v>
      </c>
      <c r="I95" s="143">
        <f>'Прил. 8'!J144</f>
        <v>100</v>
      </c>
      <c r="J95" s="143">
        <f>'Прил. 8'!K144</f>
        <v>100</v>
      </c>
    </row>
    <row r="96" spans="2:10" ht="12.75" customHeight="1" hidden="1">
      <c r="B96" s="157"/>
      <c r="C96" s="102"/>
      <c r="D96" s="102"/>
      <c r="E96" s="155"/>
      <c r="F96" s="102"/>
      <c r="G96" s="102"/>
      <c r="H96" s="143">
        <f>H97+H108+H126+H133+H139+H145+H151+H157</f>
        <v>23418.199999999997</v>
      </c>
      <c r="I96" s="143"/>
      <c r="J96" s="143"/>
    </row>
    <row r="97" spans="2:10" ht="18.75" customHeight="1" hidden="1">
      <c r="B97" s="157"/>
      <c r="C97" s="102"/>
      <c r="D97" s="102"/>
      <c r="E97" s="102"/>
      <c r="F97" s="102"/>
      <c r="G97" s="102"/>
      <c r="H97" s="143">
        <f>H99</f>
        <v>0</v>
      </c>
      <c r="I97" s="143"/>
      <c r="J97" s="143"/>
    </row>
    <row r="98" spans="2:10" ht="25.5" customHeight="1" hidden="1">
      <c r="B98" s="154"/>
      <c r="C98" s="102"/>
      <c r="D98" s="102"/>
      <c r="E98" s="102"/>
      <c r="F98" s="102"/>
      <c r="G98" s="102"/>
      <c r="H98" s="143">
        <f>H99</f>
        <v>0</v>
      </c>
      <c r="I98" s="143"/>
      <c r="J98" s="143"/>
    </row>
    <row r="99" spans="2:10" ht="12.75" customHeight="1" hidden="1">
      <c r="B99" s="159"/>
      <c r="C99" s="102"/>
      <c r="D99" s="102"/>
      <c r="E99" s="102"/>
      <c r="F99" s="102"/>
      <c r="G99" s="102"/>
      <c r="H99" s="143">
        <f>H100</f>
        <v>0</v>
      </c>
      <c r="I99" s="143"/>
      <c r="J99" s="143"/>
    </row>
    <row r="100" spans="2:10" ht="12.75" customHeight="1" hidden="1">
      <c r="B100" s="157"/>
      <c r="C100" s="102"/>
      <c r="D100" s="102"/>
      <c r="E100" s="102"/>
      <c r="F100" s="102"/>
      <c r="G100" s="102"/>
      <c r="H100" s="143">
        <f>H101</f>
        <v>0</v>
      </c>
      <c r="I100" s="143"/>
      <c r="J100" s="143"/>
    </row>
    <row r="101" spans="2:10" ht="12.75" customHeight="1" hidden="1">
      <c r="B101" s="157"/>
      <c r="C101" s="102"/>
      <c r="D101" s="102"/>
      <c r="E101" s="102"/>
      <c r="F101" s="102"/>
      <c r="G101" s="102"/>
      <c r="H101" s="143">
        <f>H102</f>
        <v>0</v>
      </c>
      <c r="I101" s="143"/>
      <c r="J101" s="143"/>
    </row>
    <row r="102" spans="2:10" ht="14.25" customHeight="1" hidden="1">
      <c r="B102" s="154"/>
      <c r="C102" s="102"/>
      <c r="D102" s="102"/>
      <c r="E102" s="102"/>
      <c r="F102" s="102"/>
      <c r="G102" s="102">
        <v>2</v>
      </c>
      <c r="H102" s="143"/>
      <c r="I102" s="143"/>
      <c r="J102" s="143"/>
    </row>
    <row r="103" spans="2:10" ht="14.25" customHeight="1">
      <c r="B103" s="163" t="s">
        <v>199</v>
      </c>
      <c r="C103" s="146" t="s">
        <v>186</v>
      </c>
      <c r="D103" s="146" t="s">
        <v>200</v>
      </c>
      <c r="E103" s="102"/>
      <c r="F103" s="102"/>
      <c r="G103" s="102"/>
      <c r="H103" s="143">
        <f>H108+H126+H204+H211+H222+H226+H253+H197+H249+H162+H264+H218+H192+H242+H268+H104</f>
        <v>26654.6</v>
      </c>
      <c r="I103" s="143">
        <f>I108+I126+I204+I211+I222+I226+I253+I197+I249+I162+I264+I218+I192</f>
        <v>9492.4</v>
      </c>
      <c r="J103" s="143">
        <f>J108+J126+J204+J211+J222+J226+J253+J197+J249+J162+J264+J218+J192</f>
        <v>10729.1</v>
      </c>
    </row>
    <row r="104" spans="2:10" ht="28.5">
      <c r="B104" s="164" t="s">
        <v>312</v>
      </c>
      <c r="C104" s="165" t="s">
        <v>186</v>
      </c>
      <c r="D104" s="165" t="s">
        <v>200</v>
      </c>
      <c r="E104" s="166" t="s">
        <v>313</v>
      </c>
      <c r="F104" s="165"/>
      <c r="G104" s="165"/>
      <c r="H104" s="143">
        <f>H105</f>
        <v>725.5</v>
      </c>
      <c r="I104" s="143">
        <f>I105</f>
        <v>0</v>
      </c>
      <c r="J104" s="143">
        <f>J105</f>
        <v>0</v>
      </c>
    </row>
    <row r="105" spans="2:10" ht="14.25" customHeight="1">
      <c r="B105" s="164" t="s">
        <v>289</v>
      </c>
      <c r="C105" s="165" t="s">
        <v>186</v>
      </c>
      <c r="D105" s="165" t="s">
        <v>200</v>
      </c>
      <c r="E105" s="166" t="s">
        <v>313</v>
      </c>
      <c r="F105" s="165" t="s">
        <v>290</v>
      </c>
      <c r="G105" s="165"/>
      <c r="H105" s="143">
        <f>H106</f>
        <v>725.5</v>
      </c>
      <c r="I105" s="143">
        <f>I106</f>
        <v>0</v>
      </c>
      <c r="J105" s="143">
        <f>J106</f>
        <v>0</v>
      </c>
    </row>
    <row r="106" spans="2:10" ht="14.25" customHeight="1">
      <c r="B106" s="164" t="s">
        <v>291</v>
      </c>
      <c r="C106" s="165" t="s">
        <v>186</v>
      </c>
      <c r="D106" s="165" t="s">
        <v>200</v>
      </c>
      <c r="E106" s="166" t="s">
        <v>313</v>
      </c>
      <c r="F106" s="165" t="s">
        <v>292</v>
      </c>
      <c r="G106" s="165"/>
      <c r="H106" s="143">
        <f>H107</f>
        <v>725.5</v>
      </c>
      <c r="I106" s="143">
        <f>I107</f>
        <v>0</v>
      </c>
      <c r="J106" s="143">
        <f>J107</f>
        <v>0</v>
      </c>
    </row>
    <row r="107" spans="2:10" ht="14.25" customHeight="1">
      <c r="B107" s="167" t="s">
        <v>273</v>
      </c>
      <c r="C107" s="165" t="s">
        <v>186</v>
      </c>
      <c r="D107" s="165" t="s">
        <v>200</v>
      </c>
      <c r="E107" s="166" t="s">
        <v>313</v>
      </c>
      <c r="F107" s="165" t="s">
        <v>292</v>
      </c>
      <c r="G107" s="165" t="s">
        <v>297</v>
      </c>
      <c r="H107" s="143">
        <f>'Прил. 8'!I149</f>
        <v>725.5</v>
      </c>
      <c r="I107" s="143"/>
      <c r="J107" s="143"/>
    </row>
    <row r="108" spans="2:10" ht="28.5" customHeight="1">
      <c r="B108" s="168" t="s">
        <v>314</v>
      </c>
      <c r="C108" s="102" t="s">
        <v>186</v>
      </c>
      <c r="D108" s="102" t="s">
        <v>200</v>
      </c>
      <c r="E108" s="169" t="s">
        <v>315</v>
      </c>
      <c r="F108" s="102"/>
      <c r="G108" s="102"/>
      <c r="H108" s="143">
        <f>H109+H115</f>
        <v>11.3</v>
      </c>
      <c r="I108" s="143">
        <f>I109+I115</f>
        <v>11.3</v>
      </c>
      <c r="J108" s="143">
        <f>J109+J115</f>
        <v>0</v>
      </c>
    </row>
    <row r="109" spans="2:10" ht="12.75" customHeight="1">
      <c r="B109" s="159" t="s">
        <v>301</v>
      </c>
      <c r="C109" s="102" t="s">
        <v>186</v>
      </c>
      <c r="D109" s="102" t="s">
        <v>200</v>
      </c>
      <c r="E109" s="170" t="s">
        <v>316</v>
      </c>
      <c r="F109" s="102"/>
      <c r="G109" s="102"/>
      <c r="H109" s="143">
        <f>H111</f>
        <v>11.3</v>
      </c>
      <c r="I109" s="143">
        <f>I112</f>
        <v>11.3</v>
      </c>
      <c r="J109" s="143">
        <f>J111</f>
        <v>0</v>
      </c>
    </row>
    <row r="110" spans="2:10" ht="12.75" customHeight="1" hidden="1">
      <c r="B110" s="171"/>
      <c r="C110" s="102"/>
      <c r="D110" s="102"/>
      <c r="E110" s="170"/>
      <c r="F110" s="102"/>
      <c r="G110" s="102"/>
      <c r="H110" s="143">
        <f>H111</f>
        <v>11.3</v>
      </c>
      <c r="I110" s="143"/>
      <c r="J110" s="143"/>
    </row>
    <row r="111" spans="2:10" ht="12.75" customHeight="1" hidden="1">
      <c r="B111" s="172"/>
      <c r="C111" s="102"/>
      <c r="D111" s="102"/>
      <c r="E111" s="170"/>
      <c r="F111" s="102"/>
      <c r="G111" s="102"/>
      <c r="H111" s="143">
        <f>H112</f>
        <v>11.3</v>
      </c>
      <c r="I111" s="143"/>
      <c r="J111" s="143"/>
    </row>
    <row r="112" spans="2:10" ht="14.25" customHeight="1">
      <c r="B112" s="157" t="s">
        <v>289</v>
      </c>
      <c r="C112" s="102" t="s">
        <v>186</v>
      </c>
      <c r="D112" s="102" t="s">
        <v>200</v>
      </c>
      <c r="E112" s="170" t="s">
        <v>316</v>
      </c>
      <c r="F112" s="102" t="s">
        <v>290</v>
      </c>
      <c r="G112" s="102"/>
      <c r="H112" s="143">
        <f>H113</f>
        <v>11.3</v>
      </c>
      <c r="I112" s="143">
        <f>I113</f>
        <v>11.3</v>
      </c>
      <c r="J112" s="143">
        <f>J113</f>
        <v>0</v>
      </c>
    </row>
    <row r="113" spans="2:10" ht="14.25" customHeight="1">
      <c r="B113" s="157" t="s">
        <v>291</v>
      </c>
      <c r="C113" s="102" t="s">
        <v>186</v>
      </c>
      <c r="D113" s="102" t="s">
        <v>200</v>
      </c>
      <c r="E113" s="170" t="s">
        <v>316</v>
      </c>
      <c r="F113" s="102" t="s">
        <v>292</v>
      </c>
      <c r="G113" s="102"/>
      <c r="H113" s="143">
        <f>H114</f>
        <v>11.3</v>
      </c>
      <c r="I113" s="143">
        <f>I114</f>
        <v>11.3</v>
      </c>
      <c r="J113" s="143">
        <f>J114</f>
        <v>0</v>
      </c>
    </row>
    <row r="114" spans="2:10" ht="14.25" customHeight="1">
      <c r="B114" s="154" t="s">
        <v>273</v>
      </c>
      <c r="C114" s="102" t="s">
        <v>186</v>
      </c>
      <c r="D114" s="102" t="s">
        <v>200</v>
      </c>
      <c r="E114" s="170" t="s">
        <v>316</v>
      </c>
      <c r="F114" s="102" t="s">
        <v>292</v>
      </c>
      <c r="G114" s="102" t="s">
        <v>297</v>
      </c>
      <c r="H114" s="143">
        <f>'Прил. 8'!I163</f>
        <v>11.3</v>
      </c>
      <c r="I114" s="143">
        <f>'Прил. 8'!J163</f>
        <v>11.3</v>
      </c>
      <c r="J114" s="143">
        <f>'Прил. 8'!K163</f>
        <v>0</v>
      </c>
    </row>
    <row r="115" spans="2:10" ht="12.75" customHeight="1" hidden="1">
      <c r="B115" s="154"/>
      <c r="C115" s="102"/>
      <c r="D115" s="102"/>
      <c r="E115" s="169"/>
      <c r="F115" s="102"/>
      <c r="G115" s="102"/>
      <c r="H115" s="143">
        <f>H116+H121</f>
        <v>0</v>
      </c>
      <c r="I115" s="143"/>
      <c r="J115" s="143"/>
    </row>
    <row r="116" spans="2:10" ht="12.75" customHeight="1" hidden="1">
      <c r="B116" s="157"/>
      <c r="C116" s="102"/>
      <c r="D116" s="102"/>
      <c r="E116" s="169"/>
      <c r="F116" s="102"/>
      <c r="G116" s="102"/>
      <c r="H116" s="143">
        <f>H117</f>
        <v>0</v>
      </c>
      <c r="I116" s="143"/>
      <c r="J116" s="143"/>
    </row>
    <row r="117" spans="2:10" ht="12.75" customHeight="1" hidden="1">
      <c r="B117" s="157"/>
      <c r="C117" s="102"/>
      <c r="D117" s="102"/>
      <c r="E117" s="169"/>
      <c r="F117" s="102"/>
      <c r="G117" s="102"/>
      <c r="H117" s="143">
        <f>H118</f>
        <v>0</v>
      </c>
      <c r="I117" s="143"/>
      <c r="J117" s="143"/>
    </row>
    <row r="118" spans="2:10" ht="12.75" customHeight="1" hidden="1">
      <c r="B118" s="157"/>
      <c r="C118" s="102"/>
      <c r="D118" s="102"/>
      <c r="E118" s="169"/>
      <c r="F118" s="102" t="s">
        <v>290</v>
      </c>
      <c r="G118" s="102"/>
      <c r="H118" s="143">
        <f>H119</f>
        <v>0</v>
      </c>
      <c r="I118" s="143"/>
      <c r="J118" s="143"/>
    </row>
    <row r="119" spans="2:10" ht="12.75" customHeight="1" hidden="1">
      <c r="B119" s="157"/>
      <c r="C119" s="102"/>
      <c r="D119" s="102"/>
      <c r="E119" s="169"/>
      <c r="F119" s="102" t="s">
        <v>292</v>
      </c>
      <c r="G119" s="102"/>
      <c r="H119" s="143">
        <f>H120</f>
        <v>0</v>
      </c>
      <c r="I119" s="143"/>
      <c r="J119" s="143"/>
    </row>
    <row r="120" spans="2:10" ht="14.25" customHeight="1" hidden="1">
      <c r="B120" s="154"/>
      <c r="C120" s="102"/>
      <c r="D120" s="102"/>
      <c r="E120" s="169"/>
      <c r="F120" s="102" t="s">
        <v>292</v>
      </c>
      <c r="G120" s="102">
        <v>2</v>
      </c>
      <c r="H120" s="143"/>
      <c r="I120" s="143"/>
      <c r="J120" s="143"/>
    </row>
    <row r="121" spans="2:10" ht="12.75" customHeight="1" hidden="1">
      <c r="B121" s="157"/>
      <c r="C121" s="102"/>
      <c r="D121" s="102"/>
      <c r="E121" s="170"/>
      <c r="F121" s="102"/>
      <c r="G121" s="102"/>
      <c r="H121" s="143">
        <f>H123</f>
        <v>0</v>
      </c>
      <c r="I121" s="143"/>
      <c r="J121" s="143"/>
    </row>
    <row r="122" spans="2:10" ht="12.75" customHeight="1" hidden="1">
      <c r="B122" s="157"/>
      <c r="C122" s="102"/>
      <c r="D122" s="102"/>
      <c r="E122" s="170"/>
      <c r="F122" s="102"/>
      <c r="G122" s="102"/>
      <c r="H122" s="143">
        <f>H123</f>
        <v>0</v>
      </c>
      <c r="I122" s="143"/>
      <c r="J122" s="143"/>
    </row>
    <row r="123" spans="2:10" ht="12.75" customHeight="1" hidden="1">
      <c r="B123" s="157"/>
      <c r="C123" s="102"/>
      <c r="D123" s="102"/>
      <c r="E123" s="170"/>
      <c r="F123" s="102" t="s">
        <v>290</v>
      </c>
      <c r="G123" s="102"/>
      <c r="H123" s="143">
        <f>H124</f>
        <v>0</v>
      </c>
      <c r="I123" s="143"/>
      <c r="J123" s="143"/>
    </row>
    <row r="124" spans="2:10" ht="12.75" customHeight="1" hidden="1">
      <c r="B124" s="157"/>
      <c r="C124" s="102"/>
      <c r="D124" s="102"/>
      <c r="E124" s="170"/>
      <c r="F124" s="102" t="s">
        <v>292</v>
      </c>
      <c r="G124" s="102"/>
      <c r="H124" s="143">
        <f>H125</f>
        <v>0</v>
      </c>
      <c r="I124" s="143"/>
      <c r="J124" s="143"/>
    </row>
    <row r="125" spans="2:10" ht="14.25" customHeight="1" hidden="1">
      <c r="B125" s="154"/>
      <c r="C125" s="102"/>
      <c r="D125" s="102"/>
      <c r="E125" s="170"/>
      <c r="F125" s="102" t="s">
        <v>292</v>
      </c>
      <c r="G125" s="102">
        <v>2</v>
      </c>
      <c r="H125" s="143"/>
      <c r="I125" s="143"/>
      <c r="J125" s="143"/>
    </row>
    <row r="126" spans="2:10" ht="32.25" customHeight="1">
      <c r="B126" s="173" t="s">
        <v>317</v>
      </c>
      <c r="C126" s="101" t="s">
        <v>186</v>
      </c>
      <c r="D126" s="101" t="s">
        <v>200</v>
      </c>
      <c r="E126" s="174" t="s">
        <v>299</v>
      </c>
      <c r="F126" s="101"/>
      <c r="G126" s="101"/>
      <c r="H126" s="142">
        <f>H132+H160+H161</f>
        <v>1208</v>
      </c>
      <c r="I126" s="142">
        <f>I132+I160</f>
        <v>30</v>
      </c>
      <c r="J126" s="142">
        <f>J132+J160</f>
        <v>30</v>
      </c>
    </row>
    <row r="127" spans="2:10" ht="12.75" customHeight="1" hidden="1">
      <c r="B127" s="159"/>
      <c r="C127" s="102"/>
      <c r="D127" s="102"/>
      <c r="E127" s="169" t="s">
        <v>318</v>
      </c>
      <c r="F127" s="102"/>
      <c r="G127" s="102"/>
      <c r="H127" s="143">
        <f>H128</f>
        <v>1188.5</v>
      </c>
      <c r="I127" s="143"/>
      <c r="J127" s="143"/>
    </row>
    <row r="128" spans="2:10" ht="12.75" customHeight="1" hidden="1">
      <c r="B128" s="159"/>
      <c r="C128" s="102"/>
      <c r="D128" s="102"/>
      <c r="E128" s="169" t="s">
        <v>318</v>
      </c>
      <c r="F128" s="102"/>
      <c r="G128" s="102"/>
      <c r="H128" s="143">
        <f>H129</f>
        <v>1188.5</v>
      </c>
      <c r="I128" s="143"/>
      <c r="J128" s="143"/>
    </row>
    <row r="129" spans="2:10" ht="12.75" customHeight="1">
      <c r="B129" s="159" t="s">
        <v>301</v>
      </c>
      <c r="C129" s="102" t="s">
        <v>186</v>
      </c>
      <c r="D129" s="102" t="s">
        <v>200</v>
      </c>
      <c r="E129" s="170" t="s">
        <v>319</v>
      </c>
      <c r="F129" s="102"/>
      <c r="G129" s="102"/>
      <c r="H129" s="143">
        <f>H130</f>
        <v>1188.5</v>
      </c>
      <c r="I129" s="143">
        <f>I130</f>
        <v>21</v>
      </c>
      <c r="J129" s="143">
        <f>J130</f>
        <v>21</v>
      </c>
    </row>
    <row r="130" spans="2:10" ht="12.75" customHeight="1">
      <c r="B130" s="157" t="s">
        <v>289</v>
      </c>
      <c r="C130" s="102" t="s">
        <v>186</v>
      </c>
      <c r="D130" s="102" t="s">
        <v>200</v>
      </c>
      <c r="E130" s="170" t="s">
        <v>319</v>
      </c>
      <c r="F130" s="102" t="s">
        <v>290</v>
      </c>
      <c r="G130" s="102"/>
      <c r="H130" s="143">
        <f>H131</f>
        <v>1188.5</v>
      </c>
      <c r="I130" s="143">
        <f>I131</f>
        <v>21</v>
      </c>
      <c r="J130" s="143">
        <f>J131</f>
        <v>21</v>
      </c>
    </row>
    <row r="131" spans="2:10" ht="12.75" customHeight="1">
      <c r="B131" s="157" t="s">
        <v>291</v>
      </c>
      <c r="C131" s="102" t="s">
        <v>186</v>
      </c>
      <c r="D131" s="102" t="s">
        <v>200</v>
      </c>
      <c r="E131" s="170" t="s">
        <v>319</v>
      </c>
      <c r="F131" s="102" t="s">
        <v>292</v>
      </c>
      <c r="G131" s="102"/>
      <c r="H131" s="143">
        <f>H132</f>
        <v>1188.5</v>
      </c>
      <c r="I131" s="143">
        <f>I132</f>
        <v>21</v>
      </c>
      <c r="J131" s="143">
        <f>J132</f>
        <v>21</v>
      </c>
    </row>
    <row r="132" spans="2:10" ht="14.25" customHeight="1">
      <c r="B132" s="154" t="s">
        <v>273</v>
      </c>
      <c r="C132" s="102" t="s">
        <v>186</v>
      </c>
      <c r="D132" s="102" t="s">
        <v>200</v>
      </c>
      <c r="E132" s="170" t="s">
        <v>319</v>
      </c>
      <c r="F132" s="102" t="s">
        <v>292</v>
      </c>
      <c r="G132" s="102">
        <v>2</v>
      </c>
      <c r="H132" s="143">
        <f>'Прил. 8'!I181</f>
        <v>1188.5</v>
      </c>
      <c r="I132" s="143">
        <f>'Прил. 8'!J181</f>
        <v>21</v>
      </c>
      <c r="J132" s="143">
        <f>'Прил. 8'!K181</f>
        <v>21</v>
      </c>
    </row>
    <row r="133" spans="2:10" ht="25.5" customHeight="1" hidden="1">
      <c r="B133" s="144"/>
      <c r="C133" s="102"/>
      <c r="D133" s="102"/>
      <c r="E133" s="175"/>
      <c r="F133" s="102"/>
      <c r="G133" s="102"/>
      <c r="H133" s="143">
        <f>H134</f>
        <v>0</v>
      </c>
      <c r="I133" s="143"/>
      <c r="J133" s="143"/>
    </row>
    <row r="134" spans="2:10" ht="12.75" customHeight="1" hidden="1">
      <c r="B134" s="154"/>
      <c r="C134" s="102"/>
      <c r="D134" s="102"/>
      <c r="E134" s="175"/>
      <c r="F134" s="102"/>
      <c r="G134" s="102"/>
      <c r="H134" s="143">
        <f>H135</f>
        <v>0</v>
      </c>
      <c r="I134" s="143"/>
      <c r="J134" s="143"/>
    </row>
    <row r="135" spans="2:10" ht="12.75" customHeight="1" hidden="1">
      <c r="B135" s="159"/>
      <c r="C135" s="102"/>
      <c r="D135" s="102"/>
      <c r="E135" s="175"/>
      <c r="F135" s="102"/>
      <c r="G135" s="102"/>
      <c r="H135" s="143">
        <f>H136</f>
        <v>0</v>
      </c>
      <c r="I135" s="143"/>
      <c r="J135" s="143"/>
    </row>
    <row r="136" spans="2:10" ht="12.75" customHeight="1" hidden="1">
      <c r="B136" s="157"/>
      <c r="C136" s="102"/>
      <c r="D136" s="102"/>
      <c r="E136" s="175"/>
      <c r="F136" s="102" t="s">
        <v>290</v>
      </c>
      <c r="G136" s="102"/>
      <c r="H136" s="143">
        <f>H137</f>
        <v>0</v>
      </c>
      <c r="I136" s="143"/>
      <c r="J136" s="143"/>
    </row>
    <row r="137" spans="2:10" ht="12.75" customHeight="1" hidden="1">
      <c r="B137" s="157"/>
      <c r="C137" s="102"/>
      <c r="D137" s="102"/>
      <c r="E137" s="175"/>
      <c r="F137" s="102" t="s">
        <v>292</v>
      </c>
      <c r="G137" s="102"/>
      <c r="H137" s="143">
        <f>H138</f>
        <v>0</v>
      </c>
      <c r="I137" s="143"/>
      <c r="J137" s="143"/>
    </row>
    <row r="138" spans="2:10" ht="14.25" customHeight="1" hidden="1">
      <c r="B138" s="154"/>
      <c r="C138" s="102"/>
      <c r="D138" s="102"/>
      <c r="E138" s="175"/>
      <c r="F138" s="102" t="s">
        <v>292</v>
      </c>
      <c r="G138" s="102" t="s">
        <v>297</v>
      </c>
      <c r="H138" s="143"/>
      <c r="I138" s="143"/>
      <c r="J138" s="143"/>
    </row>
    <row r="139" spans="2:10" ht="25.5" customHeight="1" hidden="1">
      <c r="B139" s="144"/>
      <c r="C139" s="102"/>
      <c r="D139" s="102"/>
      <c r="E139" s="175"/>
      <c r="F139" s="102"/>
      <c r="G139" s="102"/>
      <c r="H139" s="143">
        <f>H141</f>
        <v>0</v>
      </c>
      <c r="I139" s="143"/>
      <c r="J139" s="143"/>
    </row>
    <row r="140" spans="2:10" ht="12.75" customHeight="1" hidden="1">
      <c r="B140" s="154"/>
      <c r="C140" s="102"/>
      <c r="D140" s="102"/>
      <c r="E140" s="175"/>
      <c r="F140" s="102"/>
      <c r="G140" s="102"/>
      <c r="H140" s="143">
        <f>H141</f>
        <v>0</v>
      </c>
      <c r="I140" s="143"/>
      <c r="J140" s="143"/>
    </row>
    <row r="141" spans="2:10" ht="12.75" customHeight="1" hidden="1">
      <c r="B141" s="159"/>
      <c r="C141" s="102"/>
      <c r="D141" s="102"/>
      <c r="E141" s="175"/>
      <c r="F141" s="102"/>
      <c r="G141" s="102"/>
      <c r="H141" s="143">
        <f>H142</f>
        <v>0</v>
      </c>
      <c r="I141" s="143"/>
      <c r="J141" s="143"/>
    </row>
    <row r="142" spans="2:10" ht="12.75" customHeight="1" hidden="1">
      <c r="B142" s="157"/>
      <c r="C142" s="102"/>
      <c r="D142" s="102"/>
      <c r="E142" s="175"/>
      <c r="F142" s="102" t="s">
        <v>290</v>
      </c>
      <c r="G142" s="102"/>
      <c r="H142" s="143">
        <f>H143</f>
        <v>0</v>
      </c>
      <c r="I142" s="143"/>
      <c r="J142" s="143"/>
    </row>
    <row r="143" spans="2:10" ht="12.75" customHeight="1" hidden="1">
      <c r="B143" s="157"/>
      <c r="C143" s="102"/>
      <c r="D143" s="102"/>
      <c r="E143" s="175"/>
      <c r="F143" s="102" t="s">
        <v>292</v>
      </c>
      <c r="G143" s="102"/>
      <c r="H143" s="143">
        <f>H144</f>
        <v>0</v>
      </c>
      <c r="I143" s="143"/>
      <c r="J143" s="143"/>
    </row>
    <row r="144" spans="2:10" ht="14.25" customHeight="1" hidden="1">
      <c r="B144" s="154"/>
      <c r="C144" s="102"/>
      <c r="D144" s="102"/>
      <c r="E144" s="175"/>
      <c r="F144" s="102" t="s">
        <v>292</v>
      </c>
      <c r="G144" s="102">
        <v>2</v>
      </c>
      <c r="H144" s="143"/>
      <c r="I144" s="143"/>
      <c r="J144" s="143"/>
    </row>
    <row r="145" spans="2:10" ht="12.75" customHeight="1" hidden="1">
      <c r="B145" s="144"/>
      <c r="C145" s="102"/>
      <c r="D145" s="102"/>
      <c r="E145" s="150"/>
      <c r="F145" s="102"/>
      <c r="G145" s="102"/>
      <c r="H145" s="143">
        <f>H146</f>
        <v>0</v>
      </c>
      <c r="I145" s="143"/>
      <c r="J145" s="143"/>
    </row>
    <row r="146" spans="2:10" ht="12.75" customHeight="1" hidden="1">
      <c r="B146" s="154"/>
      <c r="C146" s="102"/>
      <c r="D146" s="102"/>
      <c r="E146" s="150"/>
      <c r="F146" s="102"/>
      <c r="G146" s="102"/>
      <c r="H146" s="143">
        <f>H147</f>
        <v>0</v>
      </c>
      <c r="I146" s="143"/>
      <c r="J146" s="143"/>
    </row>
    <row r="147" spans="2:10" ht="12.75" customHeight="1" hidden="1">
      <c r="B147" s="159"/>
      <c r="C147" s="102"/>
      <c r="D147" s="102"/>
      <c r="E147" s="150"/>
      <c r="F147" s="102"/>
      <c r="G147" s="102"/>
      <c r="H147" s="143">
        <f>H148</f>
        <v>0</v>
      </c>
      <c r="I147" s="143"/>
      <c r="J147" s="143"/>
    </row>
    <row r="148" spans="2:10" ht="12.75" customHeight="1" hidden="1">
      <c r="B148" s="157"/>
      <c r="C148" s="102"/>
      <c r="D148" s="102"/>
      <c r="E148" s="150"/>
      <c r="F148" s="102" t="s">
        <v>290</v>
      </c>
      <c r="G148" s="102"/>
      <c r="H148" s="143">
        <f>H149</f>
        <v>0</v>
      </c>
      <c r="I148" s="143"/>
      <c r="J148" s="143"/>
    </row>
    <row r="149" spans="2:10" ht="12.75" customHeight="1" hidden="1">
      <c r="B149" s="157"/>
      <c r="C149" s="102"/>
      <c r="D149" s="102"/>
      <c r="E149" s="150"/>
      <c r="F149" s="102" t="s">
        <v>292</v>
      </c>
      <c r="G149" s="102"/>
      <c r="H149" s="143">
        <f>H150</f>
        <v>0</v>
      </c>
      <c r="I149" s="143"/>
      <c r="J149" s="143"/>
    </row>
    <row r="150" spans="2:10" ht="14.25" customHeight="1" hidden="1">
      <c r="B150" s="154"/>
      <c r="C150" s="102"/>
      <c r="D150" s="102"/>
      <c r="E150" s="150"/>
      <c r="F150" s="102" t="s">
        <v>292</v>
      </c>
      <c r="G150" s="102" t="s">
        <v>297</v>
      </c>
      <c r="H150" s="143"/>
      <c r="I150" s="143"/>
      <c r="J150" s="143"/>
    </row>
    <row r="151" spans="2:10" ht="25.5" customHeight="1" hidden="1">
      <c r="B151" s="144"/>
      <c r="C151" s="102"/>
      <c r="D151" s="102"/>
      <c r="E151" s="102"/>
      <c r="F151" s="102"/>
      <c r="G151" s="102"/>
      <c r="H151" s="143">
        <f>H152</f>
        <v>0</v>
      </c>
      <c r="I151" s="143"/>
      <c r="J151" s="143"/>
    </row>
    <row r="152" spans="2:10" ht="25.5" customHeight="1" hidden="1">
      <c r="B152" s="154"/>
      <c r="C152" s="102"/>
      <c r="D152" s="102"/>
      <c r="E152" s="102"/>
      <c r="F152" s="102"/>
      <c r="G152" s="102"/>
      <c r="H152" s="143">
        <f>H153</f>
        <v>0</v>
      </c>
      <c r="I152" s="143"/>
      <c r="J152" s="143"/>
    </row>
    <row r="153" spans="2:10" ht="12.75" customHeight="1" hidden="1">
      <c r="B153" s="159"/>
      <c r="C153" s="102"/>
      <c r="D153" s="102"/>
      <c r="E153" s="102"/>
      <c r="F153" s="102"/>
      <c r="G153" s="102"/>
      <c r="H153" s="143">
        <f>H154</f>
        <v>0</v>
      </c>
      <c r="I153" s="143"/>
      <c r="J153" s="143"/>
    </row>
    <row r="154" spans="2:10" ht="12.75" customHeight="1" hidden="1">
      <c r="B154" s="157"/>
      <c r="C154" s="102"/>
      <c r="D154" s="102"/>
      <c r="E154" s="102"/>
      <c r="F154" s="102" t="s">
        <v>290</v>
      </c>
      <c r="G154" s="102"/>
      <c r="H154" s="143">
        <f>H155</f>
        <v>0</v>
      </c>
      <c r="I154" s="143"/>
      <c r="J154" s="143"/>
    </row>
    <row r="155" spans="2:10" ht="12.75" customHeight="1" hidden="1">
      <c r="B155" s="157"/>
      <c r="C155" s="102"/>
      <c r="D155" s="102"/>
      <c r="E155" s="102"/>
      <c r="F155" s="102" t="s">
        <v>292</v>
      </c>
      <c r="G155" s="102"/>
      <c r="H155" s="143">
        <f>H156</f>
        <v>0</v>
      </c>
      <c r="I155" s="143"/>
      <c r="J155" s="143"/>
    </row>
    <row r="156" spans="2:10" ht="14.25" customHeight="1" hidden="1">
      <c r="B156" s="154"/>
      <c r="C156" s="102"/>
      <c r="D156" s="102"/>
      <c r="E156" s="102"/>
      <c r="F156" s="102" t="s">
        <v>292</v>
      </c>
      <c r="G156" s="102" t="s">
        <v>297</v>
      </c>
      <c r="H156" s="143"/>
      <c r="I156" s="143"/>
      <c r="J156" s="143"/>
    </row>
    <row r="157" spans="2:10" ht="12.75" customHeight="1" hidden="1">
      <c r="B157" s="154"/>
      <c r="C157" s="102"/>
      <c r="D157" s="102"/>
      <c r="E157" s="150"/>
      <c r="F157" s="102"/>
      <c r="G157" s="102"/>
      <c r="H157" s="143">
        <f>H197+H204+H211+H222+H226+H253+H272+H279+H283+H287</f>
        <v>22198.899999999998</v>
      </c>
      <c r="I157" s="143"/>
      <c r="J157" s="143"/>
    </row>
    <row r="158" spans="2:10" ht="12.75" customHeight="1">
      <c r="B158" s="159" t="s">
        <v>301</v>
      </c>
      <c r="C158" s="102" t="s">
        <v>186</v>
      </c>
      <c r="D158" s="102" t="s">
        <v>200</v>
      </c>
      <c r="E158" s="176" t="s">
        <v>319</v>
      </c>
      <c r="F158" s="102" t="s">
        <v>320</v>
      </c>
      <c r="G158" s="102"/>
      <c r="H158" s="143">
        <f>H159</f>
        <v>9</v>
      </c>
      <c r="I158" s="143">
        <f>I159</f>
        <v>9</v>
      </c>
      <c r="J158" s="143">
        <f>J159</f>
        <v>9</v>
      </c>
    </row>
    <row r="159" spans="2:10" ht="12.75" customHeight="1">
      <c r="B159" s="154" t="s">
        <v>321</v>
      </c>
      <c r="C159" s="102" t="s">
        <v>186</v>
      </c>
      <c r="D159" s="102" t="s">
        <v>200</v>
      </c>
      <c r="E159" s="176" t="s">
        <v>319</v>
      </c>
      <c r="F159" s="102" t="s">
        <v>322</v>
      </c>
      <c r="G159" s="102"/>
      <c r="H159" s="143">
        <f>H160</f>
        <v>9</v>
      </c>
      <c r="I159" s="143">
        <f>I160</f>
        <v>9</v>
      </c>
      <c r="J159" s="143">
        <f>J160</f>
        <v>9</v>
      </c>
    </row>
    <row r="160" spans="2:10" ht="12.75" customHeight="1">
      <c r="B160" s="154" t="s">
        <v>323</v>
      </c>
      <c r="C160" s="102" t="s">
        <v>186</v>
      </c>
      <c r="D160" s="102" t="s">
        <v>200</v>
      </c>
      <c r="E160" s="176" t="s">
        <v>319</v>
      </c>
      <c r="F160" s="102" t="s">
        <v>322</v>
      </c>
      <c r="G160" s="102" t="s">
        <v>297</v>
      </c>
      <c r="H160" s="143">
        <f>'Прил. 8'!I184</f>
        <v>9</v>
      </c>
      <c r="I160" s="143">
        <f>'Прил. 8'!J184</f>
        <v>9</v>
      </c>
      <c r="J160" s="143">
        <f>'Прил. 8'!K184</f>
        <v>9</v>
      </c>
    </row>
    <row r="161" spans="2:10" ht="12.75" customHeight="1">
      <c r="B161" s="167" t="s">
        <v>324</v>
      </c>
      <c r="C161" s="102" t="s">
        <v>186</v>
      </c>
      <c r="D161" s="102" t="s">
        <v>200</v>
      </c>
      <c r="E161" s="176" t="s">
        <v>319</v>
      </c>
      <c r="F161" s="102" t="s">
        <v>325</v>
      </c>
      <c r="G161" s="102" t="s">
        <v>297</v>
      </c>
      <c r="H161" s="143">
        <v>10.5</v>
      </c>
      <c r="I161" s="143"/>
      <c r="J161" s="143"/>
    </row>
    <row r="162" spans="2:10" ht="41.25" customHeight="1" hidden="1">
      <c r="B162" s="173" t="s">
        <v>326</v>
      </c>
      <c r="C162" s="102" t="s">
        <v>186</v>
      </c>
      <c r="D162" s="102" t="s">
        <v>200</v>
      </c>
      <c r="E162" s="19" t="s">
        <v>327</v>
      </c>
      <c r="F162" s="102"/>
      <c r="G162" s="102"/>
      <c r="H162" s="103">
        <f>H165</f>
        <v>0</v>
      </c>
      <c r="I162" s="103">
        <f>I165</f>
        <v>0</v>
      </c>
      <c r="J162" s="103">
        <f>J165</f>
        <v>0</v>
      </c>
    </row>
    <row r="163" spans="2:10" ht="12.75" customHeight="1" hidden="1">
      <c r="B163" s="159"/>
      <c r="C163" s="102"/>
      <c r="D163" s="102"/>
      <c r="E163" s="19" t="s">
        <v>318</v>
      </c>
      <c r="F163" s="102"/>
      <c r="G163" s="102"/>
      <c r="H163" s="103">
        <f>H164</f>
        <v>0</v>
      </c>
      <c r="I163" s="103"/>
      <c r="J163" s="103"/>
    </row>
    <row r="164" spans="2:10" ht="12.75" customHeight="1" hidden="1">
      <c r="B164" s="159"/>
      <c r="C164" s="102"/>
      <c r="D164" s="102"/>
      <c r="E164" s="19" t="s">
        <v>318</v>
      </c>
      <c r="F164" s="102"/>
      <c r="G164" s="102"/>
      <c r="H164" s="103">
        <f>H165</f>
        <v>0</v>
      </c>
      <c r="I164" s="103"/>
      <c r="J164" s="103"/>
    </row>
    <row r="165" spans="2:10" ht="12.75" customHeight="1" hidden="1">
      <c r="B165" s="159" t="s">
        <v>301</v>
      </c>
      <c r="C165" s="102" t="s">
        <v>186</v>
      </c>
      <c r="D165" s="102" t="s">
        <v>200</v>
      </c>
      <c r="E165" s="176" t="s">
        <v>328</v>
      </c>
      <c r="F165" s="102"/>
      <c r="G165" s="102"/>
      <c r="H165" s="103">
        <f>H166</f>
        <v>0</v>
      </c>
      <c r="I165" s="103">
        <f>I166</f>
        <v>0</v>
      </c>
      <c r="J165" s="103">
        <f>J166</f>
        <v>0</v>
      </c>
    </row>
    <row r="166" spans="2:10" ht="12.75" customHeight="1" hidden="1">
      <c r="B166" s="157" t="s">
        <v>289</v>
      </c>
      <c r="C166" s="102" t="s">
        <v>186</v>
      </c>
      <c r="D166" s="102" t="s">
        <v>200</v>
      </c>
      <c r="E166" s="176" t="s">
        <v>328</v>
      </c>
      <c r="F166" s="102" t="s">
        <v>290</v>
      </c>
      <c r="G166" s="102"/>
      <c r="H166" s="103">
        <f>H167</f>
        <v>0</v>
      </c>
      <c r="I166" s="103">
        <f>I167</f>
        <v>0</v>
      </c>
      <c r="J166" s="103">
        <f>J167</f>
        <v>0</v>
      </c>
    </row>
    <row r="167" spans="2:10" ht="12.75" customHeight="1" hidden="1">
      <c r="B167" s="157" t="s">
        <v>291</v>
      </c>
      <c r="C167" s="102" t="s">
        <v>186</v>
      </c>
      <c r="D167" s="102" t="s">
        <v>200</v>
      </c>
      <c r="E167" s="176" t="s">
        <v>328</v>
      </c>
      <c r="F167" s="102" t="s">
        <v>292</v>
      </c>
      <c r="G167" s="102"/>
      <c r="H167" s="103">
        <f>H168</f>
        <v>0</v>
      </c>
      <c r="I167" s="103">
        <f>I168</f>
        <v>0</v>
      </c>
      <c r="J167" s="103">
        <f>J168</f>
        <v>0</v>
      </c>
    </row>
    <row r="168" spans="2:10" ht="12.75" customHeight="1" hidden="1">
      <c r="B168" s="154" t="s">
        <v>273</v>
      </c>
      <c r="C168" s="102" t="s">
        <v>186</v>
      </c>
      <c r="D168" s="102" t="s">
        <v>200</v>
      </c>
      <c r="E168" s="176" t="s">
        <v>328</v>
      </c>
      <c r="F168" s="102" t="s">
        <v>292</v>
      </c>
      <c r="G168" s="102">
        <v>2</v>
      </c>
      <c r="H168" s="103"/>
      <c r="I168" s="103"/>
      <c r="J168" s="103"/>
    </row>
    <row r="169" spans="2:10" ht="12.75" customHeight="1" hidden="1">
      <c r="B169" s="154"/>
      <c r="C169" s="102"/>
      <c r="D169" s="102"/>
      <c r="E169" s="176"/>
      <c r="F169" s="102"/>
      <c r="G169" s="102"/>
      <c r="H169" s="143"/>
      <c r="I169" s="143"/>
      <c r="J169" s="143"/>
    </row>
    <row r="170" spans="2:10" ht="12.75" customHeight="1" hidden="1">
      <c r="B170" s="154"/>
      <c r="C170" s="102"/>
      <c r="D170" s="102"/>
      <c r="E170" s="176"/>
      <c r="F170" s="102"/>
      <c r="G170" s="102"/>
      <c r="H170" s="143"/>
      <c r="I170" s="143"/>
      <c r="J170" s="143"/>
    </row>
    <row r="171" spans="2:10" ht="12.75" customHeight="1" hidden="1">
      <c r="B171" s="154"/>
      <c r="C171" s="102"/>
      <c r="D171" s="102"/>
      <c r="E171" s="176"/>
      <c r="F171" s="102"/>
      <c r="G171" s="102"/>
      <c r="H171" s="143"/>
      <c r="I171" s="143"/>
      <c r="J171" s="143"/>
    </row>
    <row r="172" spans="2:10" ht="12.75" customHeight="1" hidden="1">
      <c r="B172" s="154"/>
      <c r="C172" s="102"/>
      <c r="D172" s="102"/>
      <c r="E172" s="176"/>
      <c r="F172" s="102"/>
      <c r="G172" s="102"/>
      <c r="H172" s="143"/>
      <c r="I172" s="143"/>
      <c r="J172" s="143"/>
    </row>
    <row r="173" spans="2:10" ht="12.75" customHeight="1" hidden="1">
      <c r="B173" s="154"/>
      <c r="C173" s="102"/>
      <c r="D173" s="102"/>
      <c r="E173" s="176"/>
      <c r="F173" s="102"/>
      <c r="G173" s="102"/>
      <c r="H173" s="143"/>
      <c r="I173" s="143"/>
      <c r="J173" s="143"/>
    </row>
    <row r="174" spans="2:10" ht="12.75" customHeight="1" hidden="1">
      <c r="B174" s="154"/>
      <c r="C174" s="102"/>
      <c r="D174" s="102"/>
      <c r="E174" s="176"/>
      <c r="F174" s="102"/>
      <c r="G174" s="102"/>
      <c r="H174" s="143"/>
      <c r="I174" s="143"/>
      <c r="J174" s="143"/>
    </row>
    <row r="175" spans="2:10" ht="12.75" customHeight="1" hidden="1">
      <c r="B175" s="154"/>
      <c r="C175" s="102"/>
      <c r="D175" s="102"/>
      <c r="E175" s="176"/>
      <c r="F175" s="102"/>
      <c r="G175" s="102"/>
      <c r="H175" s="143"/>
      <c r="I175" s="143"/>
      <c r="J175" s="143"/>
    </row>
    <row r="176" spans="2:10" ht="12.75" customHeight="1" hidden="1">
      <c r="B176" s="154"/>
      <c r="C176" s="102"/>
      <c r="D176" s="102"/>
      <c r="E176" s="176"/>
      <c r="F176" s="102"/>
      <c r="G176" s="102"/>
      <c r="H176" s="143"/>
      <c r="I176" s="143"/>
      <c r="J176" s="143"/>
    </row>
    <row r="177" spans="2:10" ht="12.75" customHeight="1" hidden="1">
      <c r="B177" s="154"/>
      <c r="C177" s="102"/>
      <c r="D177" s="102"/>
      <c r="E177" s="176"/>
      <c r="F177" s="102"/>
      <c r="G177" s="102"/>
      <c r="H177" s="143"/>
      <c r="I177" s="143"/>
      <c r="J177" s="143"/>
    </row>
    <row r="178" spans="2:10" ht="12.75" customHeight="1" hidden="1">
      <c r="B178" s="154"/>
      <c r="C178" s="102"/>
      <c r="D178" s="102"/>
      <c r="E178" s="176"/>
      <c r="F178" s="102"/>
      <c r="G178" s="102"/>
      <c r="H178" s="143"/>
      <c r="I178" s="143"/>
      <c r="J178" s="143"/>
    </row>
    <row r="179" spans="2:10" ht="12.75" customHeight="1" hidden="1">
      <c r="B179" s="154"/>
      <c r="C179" s="102"/>
      <c r="D179" s="102"/>
      <c r="E179" s="176"/>
      <c r="F179" s="102"/>
      <c r="G179" s="102"/>
      <c r="H179" s="143"/>
      <c r="I179" s="143"/>
      <c r="J179" s="143"/>
    </row>
    <row r="180" spans="2:10" ht="12.75" customHeight="1" hidden="1">
      <c r="B180" s="154"/>
      <c r="C180" s="102"/>
      <c r="D180" s="102"/>
      <c r="E180" s="176"/>
      <c r="F180" s="102"/>
      <c r="G180" s="102"/>
      <c r="H180" s="143"/>
      <c r="I180" s="143"/>
      <c r="J180" s="143"/>
    </row>
    <row r="181" spans="2:10" ht="12.75" customHeight="1" hidden="1">
      <c r="B181" s="154"/>
      <c r="C181" s="102"/>
      <c r="D181" s="102"/>
      <c r="E181" s="176"/>
      <c r="F181" s="102"/>
      <c r="G181" s="102"/>
      <c r="H181" s="143"/>
      <c r="I181" s="143"/>
      <c r="J181" s="143"/>
    </row>
    <row r="182" spans="2:10" ht="12.75" customHeight="1" hidden="1">
      <c r="B182" s="154"/>
      <c r="C182" s="102"/>
      <c r="D182" s="102"/>
      <c r="E182" s="176"/>
      <c r="F182" s="102"/>
      <c r="G182" s="102"/>
      <c r="H182" s="143"/>
      <c r="I182" s="143"/>
      <c r="J182" s="143"/>
    </row>
    <row r="183" spans="2:10" ht="12.75" customHeight="1" hidden="1">
      <c r="B183" s="154"/>
      <c r="C183" s="102"/>
      <c r="D183" s="102"/>
      <c r="E183" s="176"/>
      <c r="F183" s="102"/>
      <c r="G183" s="102"/>
      <c r="H183" s="143"/>
      <c r="I183" s="143"/>
      <c r="J183" s="143"/>
    </row>
    <row r="184" spans="2:10" ht="12.75" customHeight="1" hidden="1">
      <c r="B184" s="154"/>
      <c r="C184" s="102"/>
      <c r="D184" s="102"/>
      <c r="E184" s="176"/>
      <c r="F184" s="102"/>
      <c r="G184" s="102"/>
      <c r="H184" s="143"/>
      <c r="I184" s="143"/>
      <c r="J184" s="143"/>
    </row>
    <row r="185" spans="2:10" ht="12.75" customHeight="1" hidden="1">
      <c r="B185" s="154"/>
      <c r="C185" s="102"/>
      <c r="D185" s="102"/>
      <c r="E185" s="176"/>
      <c r="F185" s="102"/>
      <c r="G185" s="102"/>
      <c r="H185" s="143"/>
      <c r="I185" s="143"/>
      <c r="J185" s="143"/>
    </row>
    <row r="186" spans="2:10" ht="12.75" customHeight="1" hidden="1">
      <c r="B186" s="154"/>
      <c r="C186" s="102"/>
      <c r="D186" s="102"/>
      <c r="E186" s="176"/>
      <c r="F186" s="102"/>
      <c r="G186" s="102"/>
      <c r="H186" s="143"/>
      <c r="I186" s="143"/>
      <c r="J186" s="143"/>
    </row>
    <row r="187" spans="2:10" ht="12.75" customHeight="1" hidden="1">
      <c r="B187" s="154"/>
      <c r="C187" s="102"/>
      <c r="D187" s="102"/>
      <c r="E187" s="176"/>
      <c r="F187" s="102"/>
      <c r="G187" s="102"/>
      <c r="H187" s="143"/>
      <c r="I187" s="143"/>
      <c r="J187" s="143"/>
    </row>
    <row r="188" spans="2:10" ht="12.75" customHeight="1" hidden="1">
      <c r="B188" s="154"/>
      <c r="C188" s="102"/>
      <c r="D188" s="102"/>
      <c r="E188" s="176"/>
      <c r="F188" s="102"/>
      <c r="G188" s="102"/>
      <c r="H188" s="143"/>
      <c r="I188" s="143"/>
      <c r="J188" s="143"/>
    </row>
    <row r="189" spans="2:10" ht="12.75" customHeight="1" hidden="1">
      <c r="B189" s="154"/>
      <c r="C189" s="102"/>
      <c r="D189" s="102"/>
      <c r="E189" s="176"/>
      <c r="F189" s="102"/>
      <c r="G189" s="102"/>
      <c r="H189" s="143"/>
      <c r="I189" s="143"/>
      <c r="J189" s="143"/>
    </row>
    <row r="190" spans="2:10" ht="12.75" customHeight="1" hidden="1">
      <c r="B190" s="154"/>
      <c r="C190" s="102"/>
      <c r="D190" s="102"/>
      <c r="E190" s="176"/>
      <c r="F190" s="102"/>
      <c r="G190" s="102"/>
      <c r="H190" s="143"/>
      <c r="I190" s="143"/>
      <c r="J190" s="143"/>
    </row>
    <row r="191" spans="2:10" ht="12.75" customHeight="1" hidden="1">
      <c r="B191" s="154"/>
      <c r="C191" s="102"/>
      <c r="D191" s="102"/>
      <c r="E191" s="176"/>
      <c r="F191" s="102"/>
      <c r="G191" s="102"/>
      <c r="H191" s="143"/>
      <c r="I191" s="143"/>
      <c r="J191" s="143"/>
    </row>
    <row r="192" spans="2:10" ht="28.5" customHeight="1">
      <c r="B192" s="168" t="s">
        <v>329</v>
      </c>
      <c r="C192" s="101" t="s">
        <v>186</v>
      </c>
      <c r="D192" s="101" t="s">
        <v>200</v>
      </c>
      <c r="E192" s="174" t="s">
        <v>318</v>
      </c>
      <c r="F192" s="101"/>
      <c r="G192" s="101"/>
      <c r="H192" s="99">
        <f>H193</f>
        <v>18</v>
      </c>
      <c r="I192" s="99">
        <f>I193</f>
        <v>0</v>
      </c>
      <c r="J192" s="99">
        <f>J193</f>
        <v>0</v>
      </c>
    </row>
    <row r="193" spans="2:10" ht="12.75" customHeight="1">
      <c r="B193" s="149" t="s">
        <v>301</v>
      </c>
      <c r="C193" s="102" t="s">
        <v>186</v>
      </c>
      <c r="D193" s="102" t="s">
        <v>200</v>
      </c>
      <c r="E193" s="170" t="s">
        <v>330</v>
      </c>
      <c r="F193" s="102"/>
      <c r="G193" s="102"/>
      <c r="H193" s="103">
        <f>H194</f>
        <v>18</v>
      </c>
      <c r="I193" s="103">
        <f>I194</f>
        <v>0</v>
      </c>
      <c r="J193" s="103">
        <f>J194</f>
        <v>0</v>
      </c>
    </row>
    <row r="194" spans="2:10" ht="12.75" customHeight="1">
      <c r="B194" s="157" t="s">
        <v>289</v>
      </c>
      <c r="C194" s="102" t="s">
        <v>186</v>
      </c>
      <c r="D194" s="102" t="s">
        <v>200</v>
      </c>
      <c r="E194" s="170" t="s">
        <v>330</v>
      </c>
      <c r="F194" s="102" t="s">
        <v>290</v>
      </c>
      <c r="G194" s="102"/>
      <c r="H194" s="103">
        <f>H195</f>
        <v>18</v>
      </c>
      <c r="I194" s="103">
        <f>I195</f>
        <v>0</v>
      </c>
      <c r="J194" s="103">
        <f>J195</f>
        <v>0</v>
      </c>
    </row>
    <row r="195" spans="2:10" ht="12.75" customHeight="1">
      <c r="B195" s="157" t="s">
        <v>291</v>
      </c>
      <c r="C195" s="102" t="s">
        <v>186</v>
      </c>
      <c r="D195" s="102" t="s">
        <v>200</v>
      </c>
      <c r="E195" s="170" t="s">
        <v>330</v>
      </c>
      <c r="F195" s="102" t="s">
        <v>292</v>
      </c>
      <c r="G195" s="102"/>
      <c r="H195" s="103">
        <f>H196</f>
        <v>18</v>
      </c>
      <c r="I195" s="103">
        <f>I196</f>
        <v>0</v>
      </c>
      <c r="J195" s="103">
        <f>J196</f>
        <v>0</v>
      </c>
    </row>
    <row r="196" spans="2:10" ht="12.75" customHeight="1">
      <c r="B196" s="154" t="s">
        <v>273</v>
      </c>
      <c r="C196" s="102" t="s">
        <v>186</v>
      </c>
      <c r="D196" s="102" t="s">
        <v>200</v>
      </c>
      <c r="E196" s="170" t="s">
        <v>330</v>
      </c>
      <c r="F196" s="102" t="s">
        <v>292</v>
      </c>
      <c r="G196" s="102">
        <v>2</v>
      </c>
      <c r="H196" s="103">
        <v>18</v>
      </c>
      <c r="I196" s="103"/>
      <c r="J196" s="103"/>
    </row>
    <row r="197" spans="2:10" ht="40.5" customHeight="1">
      <c r="B197" s="149" t="s">
        <v>331</v>
      </c>
      <c r="C197" s="102" t="s">
        <v>186</v>
      </c>
      <c r="D197" s="102" t="s">
        <v>200</v>
      </c>
      <c r="E197" s="150" t="s">
        <v>332</v>
      </c>
      <c r="F197" s="102"/>
      <c r="G197" s="102"/>
      <c r="H197" s="143">
        <f>H198+H201</f>
        <v>327.4</v>
      </c>
      <c r="I197" s="143">
        <f>I198+I201</f>
        <v>327.4</v>
      </c>
      <c r="J197" s="143">
        <f>J198+J201</f>
        <v>327.4</v>
      </c>
    </row>
    <row r="198" spans="2:10" ht="42.75" customHeight="1">
      <c r="B198" s="147" t="s">
        <v>281</v>
      </c>
      <c r="C198" s="102" t="s">
        <v>186</v>
      </c>
      <c r="D198" s="102" t="s">
        <v>200</v>
      </c>
      <c r="E198" s="150" t="s">
        <v>332</v>
      </c>
      <c r="F198" s="102" t="s">
        <v>282</v>
      </c>
      <c r="G198" s="102"/>
      <c r="H198" s="143">
        <f>H199</f>
        <v>324.9</v>
      </c>
      <c r="I198" s="143">
        <f>I199</f>
        <v>327.4</v>
      </c>
      <c r="J198" s="143">
        <f>J199</f>
        <v>327.4</v>
      </c>
    </row>
    <row r="199" spans="2:10" ht="12.75" customHeight="1">
      <c r="B199" s="154" t="s">
        <v>283</v>
      </c>
      <c r="C199" s="102" t="s">
        <v>186</v>
      </c>
      <c r="D199" s="102" t="s">
        <v>200</v>
      </c>
      <c r="E199" s="150" t="s">
        <v>332</v>
      </c>
      <c r="F199" s="102" t="s">
        <v>284</v>
      </c>
      <c r="G199" s="102"/>
      <c r="H199" s="143">
        <f>H200</f>
        <v>324.9</v>
      </c>
      <c r="I199" s="143">
        <f>I200</f>
        <v>327.4</v>
      </c>
      <c r="J199" s="143">
        <f>J200</f>
        <v>327.4</v>
      </c>
    </row>
    <row r="200" spans="2:10" ht="14.25" customHeight="1">
      <c r="B200" s="154" t="s">
        <v>274</v>
      </c>
      <c r="C200" s="102" t="s">
        <v>186</v>
      </c>
      <c r="D200" s="102" t="s">
        <v>200</v>
      </c>
      <c r="E200" s="150" t="s">
        <v>332</v>
      </c>
      <c r="F200" s="102" t="s">
        <v>284</v>
      </c>
      <c r="G200" s="102">
        <v>3</v>
      </c>
      <c r="H200" s="143">
        <f>'Прил. 8'!I222</f>
        <v>324.9</v>
      </c>
      <c r="I200" s="143">
        <f>'Прил. 8'!J222</f>
        <v>327.4</v>
      </c>
      <c r="J200" s="143">
        <f>'Прил. 8'!K222</f>
        <v>327.4</v>
      </c>
    </row>
    <row r="201" spans="2:10" ht="14.25" customHeight="1">
      <c r="B201" s="157" t="s">
        <v>289</v>
      </c>
      <c r="C201" s="102" t="s">
        <v>186</v>
      </c>
      <c r="D201" s="102" t="s">
        <v>200</v>
      </c>
      <c r="E201" s="150" t="s">
        <v>332</v>
      </c>
      <c r="F201" s="96">
        <v>200</v>
      </c>
      <c r="G201" s="102"/>
      <c r="H201" s="143">
        <f>H202</f>
        <v>2.5</v>
      </c>
      <c r="I201" s="143">
        <f>I202</f>
        <v>0</v>
      </c>
      <c r="J201" s="143">
        <f>J202</f>
        <v>0</v>
      </c>
    </row>
    <row r="202" spans="2:10" ht="14.25" customHeight="1">
      <c r="B202" s="157" t="s">
        <v>291</v>
      </c>
      <c r="C202" s="102" t="s">
        <v>186</v>
      </c>
      <c r="D202" s="102" t="s">
        <v>200</v>
      </c>
      <c r="E202" s="150" t="s">
        <v>332</v>
      </c>
      <c r="F202" s="96">
        <v>240</v>
      </c>
      <c r="G202" s="102"/>
      <c r="H202" s="143">
        <f>H203</f>
        <v>2.5</v>
      </c>
      <c r="I202" s="143">
        <f>I203</f>
        <v>0</v>
      </c>
      <c r="J202" s="143">
        <f>J203</f>
        <v>0</v>
      </c>
    </row>
    <row r="203" spans="2:10" ht="14.25" customHeight="1">
      <c r="B203" s="154" t="s">
        <v>274</v>
      </c>
      <c r="C203" s="102" t="s">
        <v>186</v>
      </c>
      <c r="D203" s="102" t="s">
        <v>200</v>
      </c>
      <c r="E203" s="150" t="s">
        <v>332</v>
      </c>
      <c r="F203" s="96">
        <v>240</v>
      </c>
      <c r="G203" s="102" t="s">
        <v>333</v>
      </c>
      <c r="H203" s="143">
        <f>'Прил. 8'!I225</f>
        <v>2.5</v>
      </c>
      <c r="I203" s="143">
        <f>'Прил. 8'!J225</f>
        <v>0</v>
      </c>
      <c r="J203" s="143">
        <f>'Прил. 8'!K225</f>
        <v>0</v>
      </c>
    </row>
    <row r="204" spans="2:10" ht="43.5" customHeight="1">
      <c r="B204" s="159" t="s">
        <v>334</v>
      </c>
      <c r="C204" s="102" t="s">
        <v>186</v>
      </c>
      <c r="D204" s="102" t="s">
        <v>200</v>
      </c>
      <c r="E204" s="150" t="s">
        <v>335</v>
      </c>
      <c r="F204" s="102"/>
      <c r="G204" s="102"/>
      <c r="H204" s="143">
        <f>H205+H208</f>
        <v>359.3</v>
      </c>
      <c r="I204" s="143">
        <f>I205+I208</f>
        <v>359.3</v>
      </c>
      <c r="J204" s="143">
        <f>J205+J208</f>
        <v>359.3</v>
      </c>
    </row>
    <row r="205" spans="2:10" ht="39" customHeight="1">
      <c r="B205" s="147" t="s">
        <v>281</v>
      </c>
      <c r="C205" s="102" t="s">
        <v>186</v>
      </c>
      <c r="D205" s="102" t="s">
        <v>200</v>
      </c>
      <c r="E205" s="150" t="s">
        <v>335</v>
      </c>
      <c r="F205" s="102" t="s">
        <v>282</v>
      </c>
      <c r="G205" s="102"/>
      <c r="H205" s="143">
        <f>H206</f>
        <v>310.8</v>
      </c>
      <c r="I205" s="143">
        <f>I206</f>
        <v>309.3</v>
      </c>
      <c r="J205" s="143">
        <f>J206</f>
        <v>309.3</v>
      </c>
    </row>
    <row r="206" spans="2:10" ht="12.75" customHeight="1">
      <c r="B206" s="154" t="s">
        <v>283</v>
      </c>
      <c r="C206" s="102" t="s">
        <v>186</v>
      </c>
      <c r="D206" s="102" t="s">
        <v>200</v>
      </c>
      <c r="E206" s="150" t="s">
        <v>335</v>
      </c>
      <c r="F206" s="102" t="s">
        <v>284</v>
      </c>
      <c r="G206" s="102"/>
      <c r="H206" s="143">
        <f>H207</f>
        <v>310.8</v>
      </c>
      <c r="I206" s="143">
        <f>I207</f>
        <v>309.3</v>
      </c>
      <c r="J206" s="143">
        <f>J207</f>
        <v>309.3</v>
      </c>
    </row>
    <row r="207" spans="2:10" ht="14.25" customHeight="1">
      <c r="B207" s="154" t="s">
        <v>274</v>
      </c>
      <c r="C207" s="102" t="s">
        <v>186</v>
      </c>
      <c r="D207" s="102" t="s">
        <v>200</v>
      </c>
      <c r="E207" s="150" t="s">
        <v>335</v>
      </c>
      <c r="F207" s="102" t="s">
        <v>284</v>
      </c>
      <c r="G207" s="102">
        <v>3</v>
      </c>
      <c r="H207" s="143">
        <f>'Прил. 8'!I796</f>
        <v>310.8</v>
      </c>
      <c r="I207" s="143">
        <f>'Прил. 8'!J796</f>
        <v>309.3</v>
      </c>
      <c r="J207" s="143">
        <f>'Прил. 8'!K796</f>
        <v>309.3</v>
      </c>
    </row>
    <row r="208" spans="2:10" ht="14.25" customHeight="1">
      <c r="B208" s="157" t="s">
        <v>289</v>
      </c>
      <c r="C208" s="102" t="s">
        <v>186</v>
      </c>
      <c r="D208" s="102" t="s">
        <v>200</v>
      </c>
      <c r="E208" s="150" t="s">
        <v>335</v>
      </c>
      <c r="F208" s="96">
        <v>200</v>
      </c>
      <c r="G208" s="102"/>
      <c r="H208" s="143">
        <f>H209</f>
        <v>48.5</v>
      </c>
      <c r="I208" s="143">
        <f>I209</f>
        <v>50</v>
      </c>
      <c r="J208" s="143">
        <f>J209</f>
        <v>50</v>
      </c>
    </row>
    <row r="209" spans="2:10" ht="14.25" customHeight="1">
      <c r="B209" s="157" t="s">
        <v>291</v>
      </c>
      <c r="C209" s="102" t="s">
        <v>186</v>
      </c>
      <c r="D209" s="102" t="s">
        <v>200</v>
      </c>
      <c r="E209" s="150" t="s">
        <v>335</v>
      </c>
      <c r="F209" s="96">
        <v>240</v>
      </c>
      <c r="G209" s="102"/>
      <c r="H209" s="143">
        <f>H210</f>
        <v>48.5</v>
      </c>
      <c r="I209" s="143">
        <f>I210</f>
        <v>50</v>
      </c>
      <c r="J209" s="143">
        <f>J210</f>
        <v>50</v>
      </c>
    </row>
    <row r="210" spans="2:10" ht="14.25" customHeight="1">
      <c r="B210" s="154" t="s">
        <v>274</v>
      </c>
      <c r="C210" s="102" t="s">
        <v>186</v>
      </c>
      <c r="D210" s="102" t="s">
        <v>200</v>
      </c>
      <c r="E210" s="150" t="s">
        <v>335</v>
      </c>
      <c r="F210" s="96">
        <v>240</v>
      </c>
      <c r="G210" s="102" t="s">
        <v>333</v>
      </c>
      <c r="H210" s="143">
        <f>'Прил. 8'!I799</f>
        <v>48.5</v>
      </c>
      <c r="I210" s="143">
        <f>'Прил. 8'!J799</f>
        <v>50</v>
      </c>
      <c r="J210" s="143">
        <f>'Прил. 8'!K799</f>
        <v>50</v>
      </c>
    </row>
    <row r="211" spans="2:10" ht="28.5">
      <c r="B211" s="159" t="s">
        <v>336</v>
      </c>
      <c r="C211" s="102" t="s">
        <v>186</v>
      </c>
      <c r="D211" s="102" t="s">
        <v>200</v>
      </c>
      <c r="E211" s="150" t="s">
        <v>337</v>
      </c>
      <c r="F211" s="102"/>
      <c r="G211" s="102"/>
      <c r="H211" s="143">
        <f>H212+H215</f>
        <v>331.2</v>
      </c>
      <c r="I211" s="143">
        <f>I212+I215</f>
        <v>331.2</v>
      </c>
      <c r="J211" s="143">
        <f>J212+J215</f>
        <v>331.2</v>
      </c>
    </row>
    <row r="212" spans="2:10" ht="42.75">
      <c r="B212" s="154" t="s">
        <v>281</v>
      </c>
      <c r="C212" s="102" t="s">
        <v>186</v>
      </c>
      <c r="D212" s="102" t="s">
        <v>200</v>
      </c>
      <c r="E212" s="150" t="s">
        <v>337</v>
      </c>
      <c r="F212" s="102" t="s">
        <v>282</v>
      </c>
      <c r="G212" s="102"/>
      <c r="H212" s="143">
        <f>H213</f>
        <v>329.2</v>
      </c>
      <c r="I212" s="143">
        <f>I213</f>
        <v>331.2</v>
      </c>
      <c r="J212" s="143">
        <f>J213</f>
        <v>331.2</v>
      </c>
    </row>
    <row r="213" spans="2:10" ht="15.75" customHeight="1">
      <c r="B213" s="154" t="s">
        <v>283</v>
      </c>
      <c r="C213" s="102" t="s">
        <v>186</v>
      </c>
      <c r="D213" s="102" t="s">
        <v>200</v>
      </c>
      <c r="E213" s="150" t="s">
        <v>337</v>
      </c>
      <c r="F213" s="102" t="s">
        <v>284</v>
      </c>
      <c r="G213" s="102"/>
      <c r="H213" s="143">
        <f>H214</f>
        <v>329.2</v>
      </c>
      <c r="I213" s="143">
        <f>I214</f>
        <v>331.2</v>
      </c>
      <c r="J213" s="143">
        <f>J214</f>
        <v>331.2</v>
      </c>
    </row>
    <row r="214" spans="2:10" ht="14.25" customHeight="1">
      <c r="B214" s="154" t="s">
        <v>274</v>
      </c>
      <c r="C214" s="102" t="s">
        <v>186</v>
      </c>
      <c r="D214" s="102" t="s">
        <v>200</v>
      </c>
      <c r="E214" s="150" t="s">
        <v>337</v>
      </c>
      <c r="F214" s="102" t="s">
        <v>284</v>
      </c>
      <c r="G214" s="102">
        <v>3</v>
      </c>
      <c r="H214" s="143">
        <f>'Прил. 8'!I229</f>
        <v>329.2</v>
      </c>
      <c r="I214" s="143">
        <f>'Прил. 8'!J229</f>
        <v>331.2</v>
      </c>
      <c r="J214" s="143">
        <f>'Прил. 8'!K229</f>
        <v>331.2</v>
      </c>
    </row>
    <row r="215" spans="2:10" ht="12.75" customHeight="1">
      <c r="B215" s="157" t="s">
        <v>289</v>
      </c>
      <c r="C215" s="102" t="s">
        <v>186</v>
      </c>
      <c r="D215" s="102" t="s">
        <v>200</v>
      </c>
      <c r="E215" s="150" t="s">
        <v>337</v>
      </c>
      <c r="F215" s="102" t="s">
        <v>290</v>
      </c>
      <c r="G215" s="102"/>
      <c r="H215" s="143">
        <f>H216</f>
        <v>2</v>
      </c>
      <c r="I215" s="143">
        <f>I216</f>
        <v>0</v>
      </c>
      <c r="J215" s="143">
        <f>J216</f>
        <v>0</v>
      </c>
    </row>
    <row r="216" spans="2:10" ht="12.75" customHeight="1">
      <c r="B216" s="157" t="s">
        <v>291</v>
      </c>
      <c r="C216" s="102" t="s">
        <v>186</v>
      </c>
      <c r="D216" s="102" t="s">
        <v>200</v>
      </c>
      <c r="E216" s="150" t="s">
        <v>337</v>
      </c>
      <c r="F216" s="102" t="s">
        <v>292</v>
      </c>
      <c r="G216" s="102"/>
      <c r="H216" s="143">
        <f>H217</f>
        <v>2</v>
      </c>
      <c r="I216" s="143">
        <f>I217</f>
        <v>0</v>
      </c>
      <c r="J216" s="143">
        <f>J217</f>
        <v>0</v>
      </c>
    </row>
    <row r="217" spans="2:10" ht="12.75" customHeight="1">
      <c r="B217" s="154" t="s">
        <v>274</v>
      </c>
      <c r="C217" s="102" t="s">
        <v>186</v>
      </c>
      <c r="D217" s="102" t="s">
        <v>200</v>
      </c>
      <c r="E217" s="150" t="s">
        <v>337</v>
      </c>
      <c r="F217" s="102" t="s">
        <v>292</v>
      </c>
      <c r="G217" s="102">
        <v>3</v>
      </c>
      <c r="H217" s="143">
        <f>'Прил. 8'!I232</f>
        <v>2</v>
      </c>
      <c r="I217" s="143">
        <f>'Прил. 8'!J232</f>
        <v>0</v>
      </c>
      <c r="J217" s="143">
        <f>'Прил. 8'!K232</f>
        <v>0</v>
      </c>
    </row>
    <row r="218" spans="2:10" ht="40.5" customHeight="1" hidden="1">
      <c r="B218" s="177" t="s">
        <v>338</v>
      </c>
      <c r="C218" s="102" t="s">
        <v>186</v>
      </c>
      <c r="D218" s="102" t="s">
        <v>200</v>
      </c>
      <c r="E218" s="152" t="s">
        <v>339</v>
      </c>
      <c r="F218" s="102"/>
      <c r="G218" s="102"/>
      <c r="H218" s="143">
        <f>H219</f>
        <v>0</v>
      </c>
      <c r="I218" s="143">
        <f>I219</f>
        <v>0</v>
      </c>
      <c r="J218" s="143">
        <f>J219</f>
        <v>0</v>
      </c>
    </row>
    <row r="219" spans="2:10" ht="40.5" customHeight="1" hidden="1">
      <c r="B219" s="147" t="s">
        <v>281</v>
      </c>
      <c r="C219" s="102" t="s">
        <v>186</v>
      </c>
      <c r="D219" s="102" t="s">
        <v>200</v>
      </c>
      <c r="E219" s="152" t="s">
        <v>339</v>
      </c>
      <c r="F219" s="102" t="s">
        <v>282</v>
      </c>
      <c r="G219" s="102"/>
      <c r="H219" s="143">
        <f>H220</f>
        <v>0</v>
      </c>
      <c r="I219" s="143">
        <f>I220</f>
        <v>0</v>
      </c>
      <c r="J219" s="143">
        <f>J220</f>
        <v>0</v>
      </c>
    </row>
    <row r="220" spans="2:10" ht="12.75" customHeight="1" hidden="1">
      <c r="B220" s="154" t="s">
        <v>283</v>
      </c>
      <c r="C220" s="102" t="s">
        <v>186</v>
      </c>
      <c r="D220" s="102" t="s">
        <v>200</v>
      </c>
      <c r="E220" s="152" t="s">
        <v>339</v>
      </c>
      <c r="F220" s="102" t="s">
        <v>284</v>
      </c>
      <c r="G220" s="102"/>
      <c r="H220" s="143">
        <f>H221</f>
        <v>0</v>
      </c>
      <c r="I220" s="143">
        <f>I221</f>
        <v>0</v>
      </c>
      <c r="J220" s="143">
        <f>J221</f>
        <v>0</v>
      </c>
    </row>
    <row r="221" spans="2:10" ht="12.75" customHeight="1" hidden="1">
      <c r="B221" s="154" t="s">
        <v>273</v>
      </c>
      <c r="C221" s="102" t="s">
        <v>186</v>
      </c>
      <c r="D221" s="102" t="s">
        <v>200</v>
      </c>
      <c r="E221" s="152" t="s">
        <v>339</v>
      </c>
      <c r="F221" s="102" t="s">
        <v>284</v>
      </c>
      <c r="G221" s="102" t="s">
        <v>297</v>
      </c>
      <c r="H221" s="143">
        <f>'Прил. 8'!I792</f>
        <v>0</v>
      </c>
      <c r="I221" s="143">
        <f>'Прил. 8'!J792</f>
        <v>0</v>
      </c>
      <c r="J221" s="143">
        <f>'Прил. 8'!K792</f>
        <v>0</v>
      </c>
    </row>
    <row r="222" spans="2:10" ht="32.25" customHeight="1">
      <c r="B222" s="149" t="s">
        <v>340</v>
      </c>
      <c r="C222" s="102" t="s">
        <v>186</v>
      </c>
      <c r="D222" s="102" t="s">
        <v>200</v>
      </c>
      <c r="E222" s="150" t="s">
        <v>341</v>
      </c>
      <c r="F222" s="96"/>
      <c r="G222" s="96"/>
      <c r="H222" s="143">
        <f>H223</f>
        <v>963.8</v>
      </c>
      <c r="I222" s="143">
        <f>I223</f>
        <v>191.8</v>
      </c>
      <c r="J222" s="143">
        <f>J223</f>
        <v>673.8</v>
      </c>
    </row>
    <row r="223" spans="2:10" ht="15.75" customHeight="1">
      <c r="B223" s="157" t="s">
        <v>289</v>
      </c>
      <c r="C223" s="102" t="s">
        <v>186</v>
      </c>
      <c r="D223" s="102" t="s">
        <v>200</v>
      </c>
      <c r="E223" s="150" t="s">
        <v>341</v>
      </c>
      <c r="F223" s="96">
        <v>200</v>
      </c>
      <c r="G223" s="96"/>
      <c r="H223" s="143">
        <f>H224</f>
        <v>963.8</v>
      </c>
      <c r="I223" s="143">
        <f>I224</f>
        <v>191.8</v>
      </c>
      <c r="J223" s="143">
        <f>J224</f>
        <v>673.8</v>
      </c>
    </row>
    <row r="224" spans="2:10" ht="12.75" customHeight="1">
      <c r="B224" s="157" t="s">
        <v>291</v>
      </c>
      <c r="C224" s="102" t="s">
        <v>186</v>
      </c>
      <c r="D224" s="102" t="s">
        <v>200</v>
      </c>
      <c r="E224" s="150" t="s">
        <v>341</v>
      </c>
      <c r="F224" s="96">
        <v>240</v>
      </c>
      <c r="G224" s="96"/>
      <c r="H224" s="143">
        <f>H225</f>
        <v>963.8</v>
      </c>
      <c r="I224" s="143">
        <f>I225</f>
        <v>191.8</v>
      </c>
      <c r="J224" s="143">
        <f>J225</f>
        <v>673.8</v>
      </c>
    </row>
    <row r="225" spans="2:10" ht="14.25" customHeight="1">
      <c r="B225" s="154" t="s">
        <v>273</v>
      </c>
      <c r="C225" s="102" t="s">
        <v>186</v>
      </c>
      <c r="D225" s="102" t="s">
        <v>200</v>
      </c>
      <c r="E225" s="150" t="s">
        <v>341</v>
      </c>
      <c r="F225" s="96">
        <v>240</v>
      </c>
      <c r="G225" s="96">
        <v>2</v>
      </c>
      <c r="H225" s="143">
        <f>'Прил. 8'!I49</f>
        <v>963.8</v>
      </c>
      <c r="I225" s="143">
        <f>'Прил. 8'!J49</f>
        <v>191.8</v>
      </c>
      <c r="J225" s="143">
        <f>'Прил. 8'!K49</f>
        <v>673.8</v>
      </c>
    </row>
    <row r="226" spans="2:10" ht="27.75" customHeight="1">
      <c r="B226" s="147" t="s">
        <v>342</v>
      </c>
      <c r="C226" s="102" t="s">
        <v>186</v>
      </c>
      <c r="D226" s="102" t="s">
        <v>200</v>
      </c>
      <c r="E226" s="150" t="s">
        <v>343</v>
      </c>
      <c r="F226" s="102"/>
      <c r="G226" s="102"/>
      <c r="H226" s="143">
        <f>H238+H230+H227+H233</f>
        <v>4898.9</v>
      </c>
      <c r="I226" s="143">
        <f>I238+I230+I227</f>
        <v>257.5</v>
      </c>
      <c r="J226" s="143">
        <f>J238+J230+J227</f>
        <v>1052.5</v>
      </c>
    </row>
    <row r="227" spans="2:10" ht="41.25" customHeight="1">
      <c r="B227" s="147" t="s">
        <v>281</v>
      </c>
      <c r="C227" s="102" t="s">
        <v>186</v>
      </c>
      <c r="D227" s="102" t="s">
        <v>200</v>
      </c>
      <c r="E227" s="150" t="s">
        <v>343</v>
      </c>
      <c r="F227" s="102" t="s">
        <v>282</v>
      </c>
      <c r="G227" s="102"/>
      <c r="H227" s="143">
        <f>H228</f>
        <v>576.0999999999999</v>
      </c>
      <c r="I227" s="143">
        <f>I228</f>
        <v>187.5</v>
      </c>
      <c r="J227" s="143">
        <f>J228</f>
        <v>187.5</v>
      </c>
    </row>
    <row r="228" spans="2:10" ht="15" customHeight="1">
      <c r="B228" s="154" t="s">
        <v>283</v>
      </c>
      <c r="C228" s="102" t="s">
        <v>186</v>
      </c>
      <c r="D228" s="102" t="s">
        <v>200</v>
      </c>
      <c r="E228" s="150" t="s">
        <v>343</v>
      </c>
      <c r="F228" s="102" t="s">
        <v>284</v>
      </c>
      <c r="G228" s="102"/>
      <c r="H228" s="143">
        <f>H229</f>
        <v>576.0999999999999</v>
      </c>
      <c r="I228" s="143">
        <f>I229</f>
        <v>187.5</v>
      </c>
      <c r="J228" s="143">
        <f>J229</f>
        <v>187.5</v>
      </c>
    </row>
    <row r="229" spans="2:10" ht="12.75" customHeight="1">
      <c r="B229" s="154" t="s">
        <v>273</v>
      </c>
      <c r="C229" s="102" t="s">
        <v>186</v>
      </c>
      <c r="D229" s="102" t="s">
        <v>200</v>
      </c>
      <c r="E229" s="150" t="s">
        <v>343</v>
      </c>
      <c r="F229" s="102" t="s">
        <v>284</v>
      </c>
      <c r="G229" s="102" t="s">
        <v>297</v>
      </c>
      <c r="H229" s="143">
        <f>'Прил. 8'!I244+'Прил. 8'!I803</f>
        <v>576.0999999999999</v>
      </c>
      <c r="I229" s="143">
        <f>'Прил. 8'!J244+'Прил. 8'!J803</f>
        <v>187.5</v>
      </c>
      <c r="J229" s="143">
        <f>'Прил. 8'!K244+'Прил. 8'!K803</f>
        <v>187.5</v>
      </c>
    </row>
    <row r="230" spans="2:10" ht="12.75" customHeight="1">
      <c r="B230" s="157" t="s">
        <v>289</v>
      </c>
      <c r="C230" s="102" t="s">
        <v>186</v>
      </c>
      <c r="D230" s="102" t="s">
        <v>200</v>
      </c>
      <c r="E230" s="150" t="s">
        <v>343</v>
      </c>
      <c r="F230" s="96">
        <v>200</v>
      </c>
      <c r="G230" s="96"/>
      <c r="H230" s="143">
        <f>H231</f>
        <v>3897.1</v>
      </c>
      <c r="I230" s="143">
        <f>I231</f>
        <v>38.3</v>
      </c>
      <c r="J230" s="143">
        <f>J231</f>
        <v>833.3</v>
      </c>
    </row>
    <row r="231" spans="2:10" ht="12.75" customHeight="1">
      <c r="B231" s="157" t="s">
        <v>291</v>
      </c>
      <c r="C231" s="102" t="s">
        <v>186</v>
      </c>
      <c r="D231" s="102" t="s">
        <v>200</v>
      </c>
      <c r="E231" s="150" t="s">
        <v>343</v>
      </c>
      <c r="F231" s="96">
        <v>240</v>
      </c>
      <c r="G231" s="96"/>
      <c r="H231" s="143">
        <f>H232</f>
        <v>3897.1</v>
      </c>
      <c r="I231" s="143">
        <f>I232</f>
        <v>38.3</v>
      </c>
      <c r="J231" s="143">
        <f>J232</f>
        <v>833.3</v>
      </c>
    </row>
    <row r="232" spans="2:10" ht="14.25" customHeight="1">
      <c r="B232" s="154" t="s">
        <v>273</v>
      </c>
      <c r="C232" s="102" t="s">
        <v>186</v>
      </c>
      <c r="D232" s="102" t="s">
        <v>200</v>
      </c>
      <c r="E232" s="150" t="s">
        <v>343</v>
      </c>
      <c r="F232" s="96">
        <v>240</v>
      </c>
      <c r="G232" s="96">
        <v>2</v>
      </c>
      <c r="H232" s="143">
        <f>'Прил. 8'!I45++'Прил. 8'!I247+'Прил. 8'!I696+'Прил. 8'!I813+'Прил. 8'!I1028</f>
        <v>3897.1</v>
      </c>
      <c r="I232" s="143">
        <f>'Прил. 8'!J45++'Прил. 8'!J247+'Прил. 8'!J696</f>
        <v>38.3</v>
      </c>
      <c r="J232" s="143">
        <f>'Прил. 8'!K45++'Прил. 8'!K247+'Прил. 8'!K696</f>
        <v>833.3</v>
      </c>
    </row>
    <row r="233" spans="2:10" ht="14.25" customHeight="1">
      <c r="B233" s="154" t="s">
        <v>321</v>
      </c>
      <c r="C233" s="102" t="s">
        <v>186</v>
      </c>
      <c r="D233" s="102" t="s">
        <v>200</v>
      </c>
      <c r="E233" s="152" t="s">
        <v>343</v>
      </c>
      <c r="F233" s="96">
        <v>300</v>
      </c>
      <c r="G233" s="96"/>
      <c r="H233" s="103">
        <f>H236+H235</f>
        <v>337</v>
      </c>
      <c r="I233" s="103">
        <f>I236</f>
        <v>0</v>
      </c>
      <c r="J233" s="103">
        <f>J236</f>
        <v>0</v>
      </c>
    </row>
    <row r="234" spans="2:10" ht="14.25" customHeight="1">
      <c r="B234" s="178" t="s">
        <v>323</v>
      </c>
      <c r="C234" s="102" t="s">
        <v>186</v>
      </c>
      <c r="D234" s="102" t="s">
        <v>200</v>
      </c>
      <c r="E234" s="152" t="s">
        <v>343</v>
      </c>
      <c r="F234" s="96">
        <v>320</v>
      </c>
      <c r="G234" s="96"/>
      <c r="H234" s="103">
        <f>H235</f>
        <v>0</v>
      </c>
      <c r="I234" s="103">
        <f>I235</f>
        <v>0</v>
      </c>
      <c r="J234" s="103">
        <f>J235</f>
        <v>0</v>
      </c>
    </row>
    <row r="235" spans="2:10" ht="14.25" customHeight="1">
      <c r="B235" s="154" t="s">
        <v>273</v>
      </c>
      <c r="C235" s="102" t="s">
        <v>186</v>
      </c>
      <c r="D235" s="102" t="s">
        <v>200</v>
      </c>
      <c r="E235" s="152" t="s">
        <v>343</v>
      </c>
      <c r="F235" s="96">
        <v>320</v>
      </c>
      <c r="G235" s="96">
        <v>2</v>
      </c>
      <c r="H235" s="103">
        <f>'Прил. 8'!I250</f>
        <v>0</v>
      </c>
      <c r="I235" s="103"/>
      <c r="J235" s="103"/>
    </row>
    <row r="236" spans="2:10" ht="14.25" customHeight="1">
      <c r="B236" s="154" t="s">
        <v>344</v>
      </c>
      <c r="C236" s="102" t="s">
        <v>186</v>
      </c>
      <c r="D236" s="102" t="s">
        <v>200</v>
      </c>
      <c r="E236" s="152" t="s">
        <v>343</v>
      </c>
      <c r="F236" s="96">
        <v>360</v>
      </c>
      <c r="G236" s="96"/>
      <c r="H236" s="103">
        <f>H237</f>
        <v>337</v>
      </c>
      <c r="I236" s="103">
        <f>I237</f>
        <v>0</v>
      </c>
      <c r="J236" s="103">
        <f>J237</f>
        <v>0</v>
      </c>
    </row>
    <row r="237" spans="2:10" ht="14.25" customHeight="1">
      <c r="B237" s="154" t="s">
        <v>273</v>
      </c>
      <c r="C237" s="102" t="s">
        <v>186</v>
      </c>
      <c r="D237" s="102" t="s">
        <v>200</v>
      </c>
      <c r="E237" s="152" t="s">
        <v>343</v>
      </c>
      <c r="F237" s="96">
        <v>360</v>
      </c>
      <c r="G237" s="96">
        <v>2</v>
      </c>
      <c r="H237" s="103">
        <f>'Прил. 8'!I252</f>
        <v>337</v>
      </c>
      <c r="I237" s="103">
        <f>'Прил. 8'!J252</f>
        <v>0</v>
      </c>
      <c r="J237" s="103">
        <f>'Прил. 8'!K252</f>
        <v>0</v>
      </c>
    </row>
    <row r="238" spans="2:10" ht="12.75" customHeight="1">
      <c r="B238" s="157" t="s">
        <v>293</v>
      </c>
      <c r="C238" s="102" t="s">
        <v>186</v>
      </c>
      <c r="D238" s="102" t="s">
        <v>200</v>
      </c>
      <c r="E238" s="150" t="s">
        <v>343</v>
      </c>
      <c r="F238" s="102" t="s">
        <v>294</v>
      </c>
      <c r="G238" s="102"/>
      <c r="H238" s="143">
        <f>H240+H239</f>
        <v>88.7</v>
      </c>
      <c r="I238" s="143">
        <f>I240</f>
        <v>31.7</v>
      </c>
      <c r="J238" s="143">
        <f>J240</f>
        <v>31.7</v>
      </c>
    </row>
    <row r="239" spans="2:10" ht="12.75" customHeight="1">
      <c r="B239" s="179" t="s">
        <v>345</v>
      </c>
      <c r="C239" s="102" t="s">
        <v>186</v>
      </c>
      <c r="D239" s="102" t="s">
        <v>200</v>
      </c>
      <c r="E239" s="102" t="s">
        <v>343</v>
      </c>
      <c r="F239" s="102" t="s">
        <v>346</v>
      </c>
      <c r="G239" s="102" t="s">
        <v>297</v>
      </c>
      <c r="H239" s="143">
        <f>'Прил. 8'!I254</f>
        <v>0</v>
      </c>
      <c r="I239" s="143">
        <f>'Прил. 8'!J254</f>
        <v>0</v>
      </c>
      <c r="J239" s="143">
        <f>'Прил. 8'!K254</f>
        <v>0</v>
      </c>
    </row>
    <row r="240" spans="2:10" ht="12.75" customHeight="1">
      <c r="B240" s="157" t="s">
        <v>295</v>
      </c>
      <c r="C240" s="102" t="s">
        <v>186</v>
      </c>
      <c r="D240" s="102" t="s">
        <v>200</v>
      </c>
      <c r="E240" s="150" t="s">
        <v>343</v>
      </c>
      <c r="F240" s="102" t="s">
        <v>296</v>
      </c>
      <c r="G240" s="102"/>
      <c r="H240" s="143">
        <f>H241</f>
        <v>88.7</v>
      </c>
      <c r="I240" s="143">
        <f>I241</f>
        <v>31.7</v>
      </c>
      <c r="J240" s="143">
        <f>J241</f>
        <v>31.7</v>
      </c>
    </row>
    <row r="241" spans="2:10" ht="14.25" customHeight="1">
      <c r="B241" s="154" t="s">
        <v>273</v>
      </c>
      <c r="C241" s="102" t="s">
        <v>186</v>
      </c>
      <c r="D241" s="102" t="s">
        <v>200</v>
      </c>
      <c r="E241" s="150" t="s">
        <v>343</v>
      </c>
      <c r="F241" s="102" t="s">
        <v>296</v>
      </c>
      <c r="G241" s="102" t="s">
        <v>297</v>
      </c>
      <c r="H241" s="143">
        <f>'Прил. 8'!I256+'Прил. 8'!I52</f>
        <v>88.7</v>
      </c>
      <c r="I241" s="143">
        <f>'Прил. 8'!J256</f>
        <v>31.7</v>
      </c>
      <c r="J241" s="143">
        <f>'Прил. 8'!K256</f>
        <v>31.7</v>
      </c>
    </row>
    <row r="242" spans="2:10" ht="28.5" customHeight="1">
      <c r="B242" s="157" t="s">
        <v>347</v>
      </c>
      <c r="C242" s="102" t="s">
        <v>186</v>
      </c>
      <c r="D242" s="102" t="s">
        <v>200</v>
      </c>
      <c r="E242" s="152" t="s">
        <v>348</v>
      </c>
      <c r="F242" s="102"/>
      <c r="G242" s="102"/>
      <c r="H242" s="143">
        <f>H243+H246</f>
        <v>2886.3999999999996</v>
      </c>
      <c r="I242" s="143">
        <f>I243</f>
        <v>0</v>
      </c>
      <c r="J242" s="143">
        <f>J243</f>
        <v>0</v>
      </c>
    </row>
    <row r="243" spans="2:10" ht="14.25" customHeight="1">
      <c r="B243" s="157" t="s">
        <v>289</v>
      </c>
      <c r="C243" s="102" t="s">
        <v>186</v>
      </c>
      <c r="D243" s="102" t="s">
        <v>200</v>
      </c>
      <c r="E243" s="152" t="s">
        <v>348</v>
      </c>
      <c r="F243" s="102" t="s">
        <v>290</v>
      </c>
      <c r="G243" s="102"/>
      <c r="H243" s="143">
        <f>H244</f>
        <v>2882.2</v>
      </c>
      <c r="I243" s="143">
        <f>I244</f>
        <v>0</v>
      </c>
      <c r="J243" s="143">
        <f>J244</f>
        <v>0</v>
      </c>
    </row>
    <row r="244" spans="2:10" ht="14.25" customHeight="1">
      <c r="B244" s="157" t="s">
        <v>291</v>
      </c>
      <c r="C244" s="102" t="s">
        <v>186</v>
      </c>
      <c r="D244" s="102" t="s">
        <v>200</v>
      </c>
      <c r="E244" s="152" t="s">
        <v>348</v>
      </c>
      <c r="F244" s="102" t="s">
        <v>292</v>
      </c>
      <c r="G244" s="102"/>
      <c r="H244" s="143">
        <f>H245</f>
        <v>2882.2</v>
      </c>
      <c r="I244" s="143">
        <f>I245</f>
        <v>0</v>
      </c>
      <c r="J244" s="143">
        <f>J245</f>
        <v>0</v>
      </c>
    </row>
    <row r="245" spans="2:10" ht="14.25" customHeight="1">
      <c r="B245" s="154" t="s">
        <v>273</v>
      </c>
      <c r="C245" s="102" t="s">
        <v>186</v>
      </c>
      <c r="D245" s="102" t="s">
        <v>200</v>
      </c>
      <c r="E245" s="152" t="s">
        <v>348</v>
      </c>
      <c r="F245" s="102" t="s">
        <v>292</v>
      </c>
      <c r="G245" s="102" t="s">
        <v>297</v>
      </c>
      <c r="H245" s="143">
        <f>'Прил. 8'!I153</f>
        <v>2882.2</v>
      </c>
      <c r="I245" s="143">
        <f>'Прил. 8'!J153</f>
        <v>0</v>
      </c>
      <c r="J245" s="143">
        <f>'Прил. 8'!K153</f>
        <v>0</v>
      </c>
    </row>
    <row r="246" spans="2:10" ht="14.25" customHeight="1">
      <c r="B246" s="162" t="s">
        <v>293</v>
      </c>
      <c r="C246" s="102" t="s">
        <v>186</v>
      </c>
      <c r="D246" s="102" t="s">
        <v>200</v>
      </c>
      <c r="E246" s="152" t="s">
        <v>348</v>
      </c>
      <c r="F246" s="102" t="s">
        <v>294</v>
      </c>
      <c r="G246" s="102"/>
      <c r="H246" s="143">
        <f>H247</f>
        <v>4.2</v>
      </c>
      <c r="I246" s="143">
        <f>I247</f>
        <v>0</v>
      </c>
      <c r="J246" s="143">
        <f>J247</f>
        <v>0</v>
      </c>
    </row>
    <row r="247" spans="2:10" ht="14.25" customHeight="1">
      <c r="B247" s="162" t="s">
        <v>295</v>
      </c>
      <c r="C247" s="102" t="s">
        <v>186</v>
      </c>
      <c r="D247" s="102" t="s">
        <v>200</v>
      </c>
      <c r="E247" s="152" t="s">
        <v>348</v>
      </c>
      <c r="F247" s="102" t="s">
        <v>296</v>
      </c>
      <c r="G247" s="102"/>
      <c r="H247" s="143">
        <f>H248</f>
        <v>4.2</v>
      </c>
      <c r="I247" s="143">
        <f>I248</f>
        <v>0</v>
      </c>
      <c r="J247" s="143">
        <f>J248</f>
        <v>0</v>
      </c>
    </row>
    <row r="248" spans="2:10" ht="14.25" customHeight="1">
      <c r="B248" s="162" t="s">
        <v>273</v>
      </c>
      <c r="C248" s="102" t="s">
        <v>186</v>
      </c>
      <c r="D248" s="102" t="s">
        <v>200</v>
      </c>
      <c r="E248" s="152" t="s">
        <v>348</v>
      </c>
      <c r="F248" s="102" t="s">
        <v>296</v>
      </c>
      <c r="G248" s="102" t="s">
        <v>297</v>
      </c>
      <c r="H248" s="143">
        <f>'Прил. 8'!I156</f>
        <v>4.2</v>
      </c>
      <c r="I248" s="143"/>
      <c r="J248" s="143"/>
    </row>
    <row r="249" spans="2:10" ht="29.25" customHeight="1" hidden="1">
      <c r="B249" s="154" t="s">
        <v>349</v>
      </c>
      <c r="C249" s="102" t="s">
        <v>186</v>
      </c>
      <c r="D249" s="102" t="s">
        <v>200</v>
      </c>
      <c r="E249" s="152" t="s">
        <v>350</v>
      </c>
      <c r="F249" s="102"/>
      <c r="G249" s="102"/>
      <c r="H249" s="103">
        <f>H250</f>
        <v>0</v>
      </c>
      <c r="I249" s="103">
        <f>I250</f>
        <v>0</v>
      </c>
      <c r="J249" s="103">
        <f>J250</f>
        <v>0</v>
      </c>
    </row>
    <row r="250" spans="2:10" ht="14.25" customHeight="1" hidden="1">
      <c r="B250" s="157" t="s">
        <v>289</v>
      </c>
      <c r="C250" s="102" t="s">
        <v>186</v>
      </c>
      <c r="D250" s="102" t="s">
        <v>200</v>
      </c>
      <c r="E250" s="152" t="s">
        <v>350</v>
      </c>
      <c r="F250" s="102" t="s">
        <v>290</v>
      </c>
      <c r="G250" s="102"/>
      <c r="H250" s="103">
        <f>H251</f>
        <v>0</v>
      </c>
      <c r="I250" s="103">
        <f>I251</f>
        <v>0</v>
      </c>
      <c r="J250" s="103">
        <f>J251</f>
        <v>0</v>
      </c>
    </row>
    <row r="251" spans="2:10" ht="14.25" customHeight="1" hidden="1">
      <c r="B251" s="157" t="s">
        <v>291</v>
      </c>
      <c r="C251" s="102" t="s">
        <v>186</v>
      </c>
      <c r="D251" s="102" t="s">
        <v>200</v>
      </c>
      <c r="E251" s="152" t="s">
        <v>350</v>
      </c>
      <c r="F251" s="102" t="s">
        <v>292</v>
      </c>
      <c r="G251" s="102"/>
      <c r="H251" s="103">
        <f>H252</f>
        <v>0</v>
      </c>
      <c r="I251" s="103">
        <f>I252</f>
        <v>0</v>
      </c>
      <c r="J251" s="103">
        <f>J252</f>
        <v>0</v>
      </c>
    </row>
    <row r="252" spans="2:10" ht="14.25" customHeight="1" hidden="1">
      <c r="B252" s="154" t="s">
        <v>274</v>
      </c>
      <c r="C252" s="102" t="s">
        <v>186</v>
      </c>
      <c r="D252" s="102" t="s">
        <v>200</v>
      </c>
      <c r="E252" s="152" t="s">
        <v>350</v>
      </c>
      <c r="F252" s="102" t="s">
        <v>292</v>
      </c>
      <c r="G252" s="102" t="s">
        <v>333</v>
      </c>
      <c r="H252" s="103">
        <f>'Прил. 8'!I236</f>
        <v>0</v>
      </c>
      <c r="I252" s="103">
        <f>'Прил. 8'!J236</f>
        <v>0</v>
      </c>
      <c r="J252" s="103">
        <f>'Прил. 8'!K236</f>
        <v>0</v>
      </c>
    </row>
    <row r="253" spans="2:10" ht="54" customHeight="1">
      <c r="B253" s="149" t="s">
        <v>351</v>
      </c>
      <c r="C253" s="102" t="s">
        <v>186</v>
      </c>
      <c r="D253" s="102" t="s">
        <v>200</v>
      </c>
      <c r="E253" s="102" t="s">
        <v>352</v>
      </c>
      <c r="F253" s="102"/>
      <c r="G253" s="102"/>
      <c r="H253" s="143">
        <f>H254+H257+H260</f>
        <v>13679.7</v>
      </c>
      <c r="I253" s="143">
        <f>I254+I257+I260</f>
        <v>7983.9</v>
      </c>
      <c r="J253" s="143">
        <f>J254+J257+J260</f>
        <v>7954.9</v>
      </c>
    </row>
    <row r="254" spans="2:10" ht="41.25" customHeight="1">
      <c r="B254" s="147" t="s">
        <v>281</v>
      </c>
      <c r="C254" s="102" t="s">
        <v>186</v>
      </c>
      <c r="D254" s="102" t="s">
        <v>200</v>
      </c>
      <c r="E254" s="102" t="s">
        <v>352</v>
      </c>
      <c r="F254" s="102" t="s">
        <v>282</v>
      </c>
      <c r="G254" s="102"/>
      <c r="H254" s="143">
        <f>H255</f>
        <v>7856.3</v>
      </c>
      <c r="I254" s="143">
        <f>I255</f>
        <v>4743.8</v>
      </c>
      <c r="J254" s="143">
        <f>J255</f>
        <v>4905</v>
      </c>
    </row>
    <row r="255" spans="2:10" ht="12.75" customHeight="1">
      <c r="B255" s="154" t="s">
        <v>353</v>
      </c>
      <c r="C255" s="102" t="s">
        <v>186</v>
      </c>
      <c r="D255" s="102" t="s">
        <v>200</v>
      </c>
      <c r="E255" s="102" t="s">
        <v>352</v>
      </c>
      <c r="F255" s="102" t="s">
        <v>354</v>
      </c>
      <c r="G255" s="102"/>
      <c r="H255" s="143">
        <f>H256</f>
        <v>7856.3</v>
      </c>
      <c r="I255" s="143">
        <f>I256</f>
        <v>4743.8</v>
      </c>
      <c r="J255" s="143">
        <f>J256</f>
        <v>4905</v>
      </c>
    </row>
    <row r="256" spans="2:10" ht="14.25" customHeight="1">
      <c r="B256" s="154" t="s">
        <v>273</v>
      </c>
      <c r="C256" s="102" t="s">
        <v>186</v>
      </c>
      <c r="D256" s="102" t="s">
        <v>200</v>
      </c>
      <c r="E256" s="102" t="s">
        <v>352</v>
      </c>
      <c r="F256" s="102" t="s">
        <v>354</v>
      </c>
      <c r="G256" s="102" t="s">
        <v>297</v>
      </c>
      <c r="H256" s="143">
        <f>'Прил. 8'!I260</f>
        <v>7856.3</v>
      </c>
      <c r="I256" s="143">
        <f>'Прил. 8'!J260</f>
        <v>4743.8</v>
      </c>
      <c r="J256" s="143">
        <f>'Прил. 8'!K260</f>
        <v>4905</v>
      </c>
    </row>
    <row r="257" spans="2:10" ht="12.75" customHeight="1">
      <c r="B257" s="157" t="s">
        <v>289</v>
      </c>
      <c r="C257" s="102" t="s">
        <v>186</v>
      </c>
      <c r="D257" s="102" t="s">
        <v>200</v>
      </c>
      <c r="E257" s="102" t="s">
        <v>352</v>
      </c>
      <c r="F257" s="102" t="s">
        <v>290</v>
      </c>
      <c r="G257" s="102"/>
      <c r="H257" s="143">
        <f>H258</f>
        <v>5808.1</v>
      </c>
      <c r="I257" s="143">
        <f>I258</f>
        <v>3230.1</v>
      </c>
      <c r="J257" s="143">
        <f>J258</f>
        <v>3039.9</v>
      </c>
    </row>
    <row r="258" spans="2:10" ht="12.75" customHeight="1">
      <c r="B258" s="157" t="s">
        <v>291</v>
      </c>
      <c r="C258" s="102" t="s">
        <v>186</v>
      </c>
      <c r="D258" s="102" t="s">
        <v>200</v>
      </c>
      <c r="E258" s="102" t="s">
        <v>352</v>
      </c>
      <c r="F258" s="102" t="s">
        <v>292</v>
      </c>
      <c r="G258" s="102"/>
      <c r="H258" s="143">
        <f>H259</f>
        <v>5808.1</v>
      </c>
      <c r="I258" s="143">
        <f>I259</f>
        <v>3230.1</v>
      </c>
      <c r="J258" s="143">
        <f>J259</f>
        <v>3039.9</v>
      </c>
    </row>
    <row r="259" spans="2:10" ht="14.25" customHeight="1">
      <c r="B259" s="154" t="s">
        <v>273</v>
      </c>
      <c r="C259" s="102" t="s">
        <v>186</v>
      </c>
      <c r="D259" s="102" t="s">
        <v>200</v>
      </c>
      <c r="E259" s="102" t="s">
        <v>352</v>
      </c>
      <c r="F259" s="102" t="s">
        <v>292</v>
      </c>
      <c r="G259" s="102" t="s">
        <v>297</v>
      </c>
      <c r="H259" s="143">
        <f>'Прил. 8'!I263</f>
        <v>5808.1</v>
      </c>
      <c r="I259" s="143">
        <f>'Прил. 8'!J263</f>
        <v>3230.1</v>
      </c>
      <c r="J259" s="143">
        <f>'Прил. 8'!K263</f>
        <v>3039.9</v>
      </c>
    </row>
    <row r="260" spans="2:10" ht="12.75" customHeight="1">
      <c r="B260" s="157" t="s">
        <v>293</v>
      </c>
      <c r="C260" s="102" t="s">
        <v>186</v>
      </c>
      <c r="D260" s="102" t="s">
        <v>200</v>
      </c>
      <c r="E260" s="102" t="s">
        <v>352</v>
      </c>
      <c r="F260" s="102" t="s">
        <v>294</v>
      </c>
      <c r="G260" s="102"/>
      <c r="H260" s="143">
        <f>H262+H261</f>
        <v>15.3</v>
      </c>
      <c r="I260" s="143">
        <f>I262</f>
        <v>10</v>
      </c>
      <c r="J260" s="143">
        <f>J262</f>
        <v>10</v>
      </c>
    </row>
    <row r="261" spans="2:10" ht="12.75" customHeight="1">
      <c r="B261" s="179" t="s">
        <v>345</v>
      </c>
      <c r="C261" s="102" t="s">
        <v>186</v>
      </c>
      <c r="D261" s="102" t="s">
        <v>200</v>
      </c>
      <c r="E261" s="102" t="s">
        <v>352</v>
      </c>
      <c r="F261" s="102" t="s">
        <v>346</v>
      </c>
      <c r="G261" s="102" t="s">
        <v>297</v>
      </c>
      <c r="H261" s="143">
        <f>'Прил. 8'!I265</f>
        <v>0</v>
      </c>
      <c r="I261" s="143">
        <f>'Прил. 8'!J265</f>
        <v>0</v>
      </c>
      <c r="J261" s="143">
        <f>'Прил. 8'!K265</f>
        <v>0</v>
      </c>
    </row>
    <row r="262" spans="2:10" ht="12.75" customHeight="1">
      <c r="B262" s="157" t="s">
        <v>295</v>
      </c>
      <c r="C262" s="102" t="s">
        <v>186</v>
      </c>
      <c r="D262" s="102" t="s">
        <v>200</v>
      </c>
      <c r="E262" s="102" t="s">
        <v>352</v>
      </c>
      <c r="F262" s="102" t="s">
        <v>296</v>
      </c>
      <c r="G262" s="102" t="s">
        <v>297</v>
      </c>
      <c r="H262" s="143">
        <f>H263</f>
        <v>15.3</v>
      </c>
      <c r="I262" s="143">
        <f>I263</f>
        <v>10</v>
      </c>
      <c r="J262" s="143">
        <f>J263</f>
        <v>10</v>
      </c>
    </row>
    <row r="263" spans="2:10" ht="14.25" customHeight="1">
      <c r="B263" s="154" t="s">
        <v>273</v>
      </c>
      <c r="C263" s="102" t="s">
        <v>186</v>
      </c>
      <c r="D263" s="102" t="s">
        <v>200</v>
      </c>
      <c r="E263" s="102" t="s">
        <v>352</v>
      </c>
      <c r="F263" s="102" t="s">
        <v>296</v>
      </c>
      <c r="G263" s="102" t="s">
        <v>297</v>
      </c>
      <c r="H263" s="143">
        <f>'Прил. 8'!I267</f>
        <v>15.3</v>
      </c>
      <c r="I263" s="143">
        <f>'Прил. 8'!J267</f>
        <v>10</v>
      </c>
      <c r="J263" s="143">
        <f>'Прил. 8'!K267</f>
        <v>10</v>
      </c>
    </row>
    <row r="264" spans="2:10" ht="40.5" customHeight="1">
      <c r="B264" s="151" t="s">
        <v>285</v>
      </c>
      <c r="C264" s="102" t="s">
        <v>186</v>
      </c>
      <c r="D264" s="102" t="s">
        <v>200</v>
      </c>
      <c r="E264" s="152" t="s">
        <v>278</v>
      </c>
      <c r="F264" s="102"/>
      <c r="G264" s="102"/>
      <c r="H264" s="143">
        <f>H265</f>
        <v>37</v>
      </c>
      <c r="I264" s="143">
        <f>I265</f>
        <v>0</v>
      </c>
      <c r="J264" s="143">
        <f>J265</f>
        <v>0</v>
      </c>
    </row>
    <row r="265" spans="2:10" ht="40.5" customHeight="1">
      <c r="B265" s="153" t="s">
        <v>281</v>
      </c>
      <c r="C265" s="102" t="s">
        <v>186</v>
      </c>
      <c r="D265" s="102" t="s">
        <v>200</v>
      </c>
      <c r="E265" s="152" t="s">
        <v>286</v>
      </c>
      <c r="F265" s="102" t="s">
        <v>282</v>
      </c>
      <c r="G265" s="96"/>
      <c r="H265" s="143">
        <f>H266</f>
        <v>37</v>
      </c>
      <c r="I265" s="143">
        <f>I266</f>
        <v>0</v>
      </c>
      <c r="J265" s="143">
        <f>J266</f>
        <v>0</v>
      </c>
    </row>
    <row r="266" spans="2:10" ht="14.25" customHeight="1">
      <c r="B266" s="154" t="s">
        <v>283</v>
      </c>
      <c r="C266" s="102" t="s">
        <v>186</v>
      </c>
      <c r="D266" s="102" t="s">
        <v>200</v>
      </c>
      <c r="E266" s="152" t="s">
        <v>286</v>
      </c>
      <c r="F266" s="102" t="s">
        <v>284</v>
      </c>
      <c r="G266" s="96"/>
      <c r="H266" s="143">
        <f>H267</f>
        <v>37</v>
      </c>
      <c r="I266" s="143">
        <f>I267</f>
        <v>0</v>
      </c>
      <c r="J266" s="143">
        <f>J267</f>
        <v>0</v>
      </c>
    </row>
    <row r="267" spans="2:10" ht="14.25" customHeight="1">
      <c r="B267" s="154" t="s">
        <v>274</v>
      </c>
      <c r="C267" s="102" t="s">
        <v>186</v>
      </c>
      <c r="D267" s="102" t="s">
        <v>200</v>
      </c>
      <c r="E267" s="152" t="s">
        <v>286</v>
      </c>
      <c r="F267" s="102" t="s">
        <v>284</v>
      </c>
      <c r="G267" s="96">
        <v>3</v>
      </c>
      <c r="H267" s="180">
        <f>'Прил. 8'!I218+'Прил. 8'!I788</f>
        <v>37</v>
      </c>
      <c r="I267" s="143">
        <f>'Прил. 8'!J218+'Прил. 8'!J788</f>
        <v>0</v>
      </c>
      <c r="J267" s="143">
        <f>'Прил. 8'!K218+'Прил. 8'!K788</f>
        <v>0</v>
      </c>
    </row>
    <row r="268" spans="2:10" ht="85.5">
      <c r="B268" s="181" t="s">
        <v>355</v>
      </c>
      <c r="C268" s="165" t="s">
        <v>186</v>
      </c>
      <c r="D268" s="165" t="s">
        <v>200</v>
      </c>
      <c r="E268" s="182" t="s">
        <v>278</v>
      </c>
      <c r="F268" s="165"/>
      <c r="G268" s="165"/>
      <c r="H268" s="183">
        <f>H269</f>
        <v>1208.1</v>
      </c>
      <c r="I268" s="183">
        <f>I269</f>
        <v>0</v>
      </c>
      <c r="J268" s="183">
        <f>J269</f>
        <v>0</v>
      </c>
    </row>
    <row r="269" spans="2:10" ht="14.25" customHeight="1">
      <c r="B269" s="184" t="s">
        <v>289</v>
      </c>
      <c r="C269" s="165" t="s">
        <v>186</v>
      </c>
      <c r="D269" s="165" t="s">
        <v>200</v>
      </c>
      <c r="E269" s="182" t="s">
        <v>356</v>
      </c>
      <c r="F269" s="165" t="s">
        <v>290</v>
      </c>
      <c r="G269" s="165"/>
      <c r="H269" s="183">
        <f>H270</f>
        <v>1208.1</v>
      </c>
      <c r="I269" s="183">
        <f>I270</f>
        <v>0</v>
      </c>
      <c r="J269" s="183">
        <f>J270</f>
        <v>0</v>
      </c>
    </row>
    <row r="270" spans="2:10" ht="14.25" customHeight="1">
      <c r="B270" s="184" t="s">
        <v>291</v>
      </c>
      <c r="C270" s="165" t="s">
        <v>186</v>
      </c>
      <c r="D270" s="165" t="s">
        <v>200</v>
      </c>
      <c r="E270" s="182" t="s">
        <v>356</v>
      </c>
      <c r="F270" s="165" t="s">
        <v>292</v>
      </c>
      <c r="G270" s="165"/>
      <c r="H270" s="183">
        <f>H271</f>
        <v>1208.1</v>
      </c>
      <c r="I270" s="183">
        <f>I271</f>
        <v>0</v>
      </c>
      <c r="J270" s="183">
        <f>J271</f>
        <v>0</v>
      </c>
    </row>
    <row r="271" spans="2:10" ht="14.25" customHeight="1">
      <c r="B271" s="185" t="s">
        <v>275</v>
      </c>
      <c r="C271" s="165" t="s">
        <v>186</v>
      </c>
      <c r="D271" s="165" t="s">
        <v>200</v>
      </c>
      <c r="E271" s="182" t="s">
        <v>356</v>
      </c>
      <c r="F271" s="165" t="s">
        <v>292</v>
      </c>
      <c r="G271" s="165" t="s">
        <v>307</v>
      </c>
      <c r="H271" s="183">
        <f>'Прил. 8'!I271</f>
        <v>1208.1</v>
      </c>
      <c r="I271" s="183"/>
      <c r="J271" s="183"/>
    </row>
    <row r="272" spans="2:10" ht="12.75" customHeight="1">
      <c r="B272" s="144" t="s">
        <v>201</v>
      </c>
      <c r="C272" s="101" t="s">
        <v>202</v>
      </c>
      <c r="D272" s="101"/>
      <c r="E272" s="101"/>
      <c r="F272" s="101"/>
      <c r="G272" s="101"/>
      <c r="H272" s="186">
        <f>H275+H281</f>
        <v>819.3</v>
      </c>
      <c r="I272" s="142">
        <f>I275+I281</f>
        <v>799</v>
      </c>
      <c r="J272" s="142">
        <f>J275+J281</f>
        <v>826.8</v>
      </c>
    </row>
    <row r="273" spans="2:10" ht="12.75" customHeight="1">
      <c r="B273" s="144" t="s">
        <v>273</v>
      </c>
      <c r="C273" s="101"/>
      <c r="D273" s="101"/>
      <c r="E273" s="187"/>
      <c r="F273" s="101"/>
      <c r="G273" s="101" t="s">
        <v>297</v>
      </c>
      <c r="H273" s="142">
        <f>H286</f>
        <v>0</v>
      </c>
      <c r="I273" s="142">
        <f>I286</f>
        <v>0</v>
      </c>
      <c r="J273" s="142">
        <f>J286</f>
        <v>0</v>
      </c>
    </row>
    <row r="274" spans="2:10" ht="12.75" customHeight="1">
      <c r="B274" s="144" t="s">
        <v>275</v>
      </c>
      <c r="C274" s="101" t="s">
        <v>202</v>
      </c>
      <c r="D274" s="101"/>
      <c r="E274" s="187"/>
      <c r="F274" s="101"/>
      <c r="G274" s="101" t="s">
        <v>307</v>
      </c>
      <c r="H274" s="142">
        <f>H280</f>
        <v>819.3</v>
      </c>
      <c r="I274" s="142">
        <f>I280</f>
        <v>799</v>
      </c>
      <c r="J274" s="142">
        <f>J280</f>
        <v>826.8</v>
      </c>
    </row>
    <row r="275" spans="2:10" ht="12.75" customHeight="1">
      <c r="B275" s="188" t="s">
        <v>203</v>
      </c>
      <c r="C275" s="146" t="s">
        <v>202</v>
      </c>
      <c r="D275" s="146" t="s">
        <v>204</v>
      </c>
      <c r="E275" s="189"/>
      <c r="F275" s="102"/>
      <c r="G275" s="102"/>
      <c r="H275" s="143">
        <f>H276</f>
        <v>819.3</v>
      </c>
      <c r="I275" s="143">
        <f>I276</f>
        <v>799</v>
      </c>
      <c r="J275" s="143">
        <f>J276</f>
        <v>826.8</v>
      </c>
    </row>
    <row r="276" spans="2:10" ht="12.75" customHeight="1">
      <c r="B276" s="157" t="s">
        <v>277</v>
      </c>
      <c r="C276" s="102" t="s">
        <v>202</v>
      </c>
      <c r="D276" s="102" t="s">
        <v>204</v>
      </c>
      <c r="E276" s="155" t="s">
        <v>278</v>
      </c>
      <c r="F276" s="101"/>
      <c r="G276" s="101"/>
      <c r="H276" s="143">
        <f>H277</f>
        <v>819.3</v>
      </c>
      <c r="I276" s="143">
        <f>I277</f>
        <v>799</v>
      </c>
      <c r="J276" s="143">
        <f>J277</f>
        <v>826.8</v>
      </c>
    </row>
    <row r="277" spans="2:10" ht="27.75" customHeight="1">
      <c r="B277" s="149" t="s">
        <v>357</v>
      </c>
      <c r="C277" s="102" t="s">
        <v>202</v>
      </c>
      <c r="D277" s="102" t="s">
        <v>204</v>
      </c>
      <c r="E277" s="102" t="s">
        <v>358</v>
      </c>
      <c r="F277" s="102"/>
      <c r="G277" s="102"/>
      <c r="H277" s="143">
        <f>H278</f>
        <v>819.3</v>
      </c>
      <c r="I277" s="143">
        <f>I278</f>
        <v>799</v>
      </c>
      <c r="J277" s="143">
        <f>J278</f>
        <v>826.8</v>
      </c>
    </row>
    <row r="278" spans="2:10" ht="12.75" customHeight="1">
      <c r="B278" s="157" t="s">
        <v>359</v>
      </c>
      <c r="C278" s="102" t="s">
        <v>202</v>
      </c>
      <c r="D278" s="102" t="s">
        <v>204</v>
      </c>
      <c r="E278" s="102" t="s">
        <v>358</v>
      </c>
      <c r="F278" s="102" t="s">
        <v>360</v>
      </c>
      <c r="G278" s="102"/>
      <c r="H278" s="143">
        <f>H279</f>
        <v>819.3</v>
      </c>
      <c r="I278" s="143">
        <f>I279</f>
        <v>799</v>
      </c>
      <c r="J278" s="143">
        <f>J279</f>
        <v>826.8</v>
      </c>
    </row>
    <row r="279" spans="2:10" ht="12.75" customHeight="1">
      <c r="B279" s="157" t="s">
        <v>361</v>
      </c>
      <c r="C279" s="102" t="s">
        <v>202</v>
      </c>
      <c r="D279" s="102" t="s">
        <v>204</v>
      </c>
      <c r="E279" s="102" t="s">
        <v>358</v>
      </c>
      <c r="F279" s="102" t="s">
        <v>362</v>
      </c>
      <c r="G279" s="102"/>
      <c r="H279" s="143">
        <f>H280</f>
        <v>819.3</v>
      </c>
      <c r="I279" s="143">
        <f>I280</f>
        <v>799</v>
      </c>
      <c r="J279" s="143">
        <f>J280</f>
        <v>826.8</v>
      </c>
    </row>
    <row r="280" spans="2:10" ht="14.25" customHeight="1">
      <c r="B280" s="154" t="s">
        <v>275</v>
      </c>
      <c r="C280" s="102" t="s">
        <v>202</v>
      </c>
      <c r="D280" s="102" t="s">
        <v>204</v>
      </c>
      <c r="E280" s="102" t="s">
        <v>358</v>
      </c>
      <c r="F280" s="102" t="s">
        <v>362</v>
      </c>
      <c r="G280" s="102" t="s">
        <v>307</v>
      </c>
      <c r="H280" s="143">
        <f>'Прил. 8'!I533</f>
        <v>819.3</v>
      </c>
      <c r="I280" s="143">
        <f>'Прил. 8'!J533</f>
        <v>799</v>
      </c>
      <c r="J280" s="143">
        <f>'Прил. 8'!K533</f>
        <v>826.8</v>
      </c>
    </row>
    <row r="281" spans="2:10" ht="12.75" customHeight="1" hidden="1">
      <c r="B281" s="154"/>
      <c r="C281" s="102"/>
      <c r="D281" s="102"/>
      <c r="E281" s="102"/>
      <c r="F281" s="102"/>
      <c r="G281" s="102"/>
      <c r="H281" s="143">
        <f>H282</f>
        <v>0</v>
      </c>
      <c r="I281" s="143"/>
      <c r="J281" s="143"/>
    </row>
    <row r="282" spans="2:10" ht="12.75" customHeight="1" hidden="1">
      <c r="B282" s="157"/>
      <c r="C282" s="102"/>
      <c r="D282" s="102"/>
      <c r="E282" s="150"/>
      <c r="F282" s="102"/>
      <c r="G282" s="102"/>
      <c r="H282" s="143">
        <f>H283</f>
        <v>0</v>
      </c>
      <c r="I282" s="143"/>
      <c r="J282" s="143"/>
    </row>
    <row r="283" spans="2:10" ht="12.75" customHeight="1" hidden="1">
      <c r="B283" s="159"/>
      <c r="C283" s="102"/>
      <c r="D283" s="102"/>
      <c r="E283" s="150"/>
      <c r="F283" s="102"/>
      <c r="G283" s="102"/>
      <c r="H283" s="143">
        <f>H284</f>
        <v>0</v>
      </c>
      <c r="I283" s="143"/>
      <c r="J283" s="143"/>
    </row>
    <row r="284" spans="2:10" ht="12.75" customHeight="1" hidden="1">
      <c r="B284" s="157"/>
      <c r="C284" s="102"/>
      <c r="D284" s="102"/>
      <c r="E284" s="150"/>
      <c r="F284" s="102"/>
      <c r="G284" s="102"/>
      <c r="H284" s="143">
        <f>H285</f>
        <v>0</v>
      </c>
      <c r="I284" s="143"/>
      <c r="J284" s="143"/>
    </row>
    <row r="285" spans="2:10" ht="12.75" customHeight="1" hidden="1">
      <c r="B285" s="157"/>
      <c r="C285" s="102"/>
      <c r="D285" s="102"/>
      <c r="E285" s="150"/>
      <c r="F285" s="102"/>
      <c r="G285" s="102"/>
      <c r="H285" s="143">
        <f>H286</f>
        <v>0</v>
      </c>
      <c r="I285" s="143"/>
      <c r="J285" s="143"/>
    </row>
    <row r="286" spans="2:10" ht="14.25" customHeight="1" hidden="1">
      <c r="B286" s="154"/>
      <c r="C286" s="102"/>
      <c r="D286" s="102"/>
      <c r="E286" s="150"/>
      <c r="F286" s="102"/>
      <c r="G286" s="102">
        <v>2</v>
      </c>
      <c r="H286" s="143"/>
      <c r="I286" s="143"/>
      <c r="J286" s="143"/>
    </row>
    <row r="287" spans="2:10" ht="12.75" customHeight="1" hidden="1">
      <c r="B287" s="144"/>
      <c r="C287" s="101"/>
      <c r="D287" s="101"/>
      <c r="E287" s="101"/>
      <c r="F287" s="101"/>
      <c r="G287" s="101"/>
      <c r="H287" s="142">
        <f>H289</f>
        <v>0</v>
      </c>
      <c r="I287" s="143"/>
      <c r="J287" s="143"/>
    </row>
    <row r="288" spans="2:10" ht="12.75" customHeight="1" hidden="1">
      <c r="B288" s="144"/>
      <c r="C288" s="101"/>
      <c r="D288" s="101"/>
      <c r="E288" s="101"/>
      <c r="F288" s="101"/>
      <c r="G288" s="101" t="s">
        <v>297</v>
      </c>
      <c r="H288" s="142">
        <f>H295+H300+H305</f>
        <v>0</v>
      </c>
      <c r="I288" s="143"/>
      <c r="J288" s="143"/>
    </row>
    <row r="289" spans="2:10" ht="12.75" customHeight="1" hidden="1">
      <c r="B289" s="154"/>
      <c r="C289" s="102"/>
      <c r="D289" s="102"/>
      <c r="E289" s="102"/>
      <c r="F289" s="102"/>
      <c r="G289" s="102"/>
      <c r="H289" s="143">
        <f>H290</f>
        <v>0</v>
      </c>
      <c r="I289" s="143"/>
      <c r="J289" s="143"/>
    </row>
    <row r="290" spans="2:10" ht="38.25" customHeight="1" hidden="1">
      <c r="B290" s="141"/>
      <c r="C290" s="102"/>
      <c r="D290" s="102"/>
      <c r="E290" s="150"/>
      <c r="F290" s="102"/>
      <c r="G290" s="102"/>
      <c r="H290" s="143">
        <f>H291+H296+H301</f>
        <v>0</v>
      </c>
      <c r="I290" s="143"/>
      <c r="J290" s="143"/>
    </row>
    <row r="291" spans="2:10" ht="12.75" customHeight="1" hidden="1">
      <c r="B291" s="157"/>
      <c r="C291" s="102"/>
      <c r="D291" s="102"/>
      <c r="E291" s="150"/>
      <c r="F291" s="102"/>
      <c r="G291" s="102"/>
      <c r="H291" s="143">
        <f>H292</f>
        <v>0</v>
      </c>
      <c r="I291" s="143"/>
      <c r="J291" s="143"/>
    </row>
    <row r="292" spans="2:10" ht="12.75" customHeight="1" hidden="1">
      <c r="B292" s="159"/>
      <c r="C292" s="102"/>
      <c r="D292" s="102"/>
      <c r="E292" s="150"/>
      <c r="F292" s="102"/>
      <c r="G292" s="102"/>
      <c r="H292" s="143">
        <f>H293</f>
        <v>0</v>
      </c>
      <c r="I292" s="143"/>
      <c r="J292" s="143"/>
    </row>
    <row r="293" spans="2:10" ht="12.75" customHeight="1" hidden="1">
      <c r="B293" s="157"/>
      <c r="C293" s="102"/>
      <c r="D293" s="102"/>
      <c r="E293" s="150"/>
      <c r="F293" s="102" t="s">
        <v>290</v>
      </c>
      <c r="G293" s="102"/>
      <c r="H293" s="143">
        <f>H294</f>
        <v>0</v>
      </c>
      <c r="I293" s="143"/>
      <c r="J293" s="143"/>
    </row>
    <row r="294" spans="2:10" ht="12.75" customHeight="1" hidden="1">
      <c r="B294" s="157"/>
      <c r="C294" s="102"/>
      <c r="D294" s="102"/>
      <c r="E294" s="150"/>
      <c r="F294" s="102" t="s">
        <v>292</v>
      </c>
      <c r="G294" s="102"/>
      <c r="H294" s="143">
        <f>H295</f>
        <v>0</v>
      </c>
      <c r="I294" s="143"/>
      <c r="J294" s="143"/>
    </row>
    <row r="295" spans="2:10" ht="14.25" customHeight="1" hidden="1">
      <c r="B295" s="154"/>
      <c r="C295" s="102"/>
      <c r="D295" s="102"/>
      <c r="E295" s="150"/>
      <c r="F295" s="102" t="s">
        <v>292</v>
      </c>
      <c r="G295" s="102">
        <v>2</v>
      </c>
      <c r="H295" s="143"/>
      <c r="I295" s="143"/>
      <c r="J295" s="143"/>
    </row>
    <row r="296" spans="2:10" ht="12.75" customHeight="1" hidden="1">
      <c r="B296" s="154"/>
      <c r="C296" s="102"/>
      <c r="D296" s="102"/>
      <c r="E296" s="190"/>
      <c r="F296" s="102"/>
      <c r="G296" s="102"/>
      <c r="H296" s="143">
        <f>H297</f>
        <v>0</v>
      </c>
      <c r="I296" s="143"/>
      <c r="J296" s="143"/>
    </row>
    <row r="297" spans="2:10" ht="12.75" customHeight="1" hidden="1">
      <c r="B297" s="159"/>
      <c r="C297" s="102"/>
      <c r="D297" s="102"/>
      <c r="E297" s="190"/>
      <c r="F297" s="102"/>
      <c r="G297" s="102"/>
      <c r="H297" s="143">
        <f>H298</f>
        <v>0</v>
      </c>
      <c r="I297" s="143"/>
      <c r="J297" s="143"/>
    </row>
    <row r="298" spans="2:10" ht="12.75" customHeight="1" hidden="1">
      <c r="B298" s="154"/>
      <c r="C298" s="102"/>
      <c r="D298" s="102"/>
      <c r="E298" s="190"/>
      <c r="F298" s="102" t="s">
        <v>363</v>
      </c>
      <c r="G298" s="102"/>
      <c r="H298" s="143">
        <f>H299</f>
        <v>0</v>
      </c>
      <c r="I298" s="143"/>
      <c r="J298" s="143"/>
    </row>
    <row r="299" spans="2:10" ht="12.75" customHeight="1" hidden="1">
      <c r="B299" s="154"/>
      <c r="C299" s="102"/>
      <c r="D299" s="102"/>
      <c r="E299" s="190"/>
      <c r="F299" s="102">
        <v>610</v>
      </c>
      <c r="G299" s="102"/>
      <c r="H299" s="143">
        <f>H300</f>
        <v>0</v>
      </c>
      <c r="I299" s="143"/>
      <c r="J299" s="143"/>
    </row>
    <row r="300" spans="2:10" ht="14.25" customHeight="1" hidden="1">
      <c r="B300" s="154"/>
      <c r="C300" s="102"/>
      <c r="D300" s="102"/>
      <c r="E300" s="190"/>
      <c r="F300" s="102">
        <v>610</v>
      </c>
      <c r="G300" s="102" t="s">
        <v>297</v>
      </c>
      <c r="H300" s="143"/>
      <c r="I300" s="143"/>
      <c r="J300" s="143"/>
    </row>
    <row r="301" spans="2:10" ht="25.5" customHeight="1" hidden="1">
      <c r="B301" s="154"/>
      <c r="C301" s="102"/>
      <c r="D301" s="102"/>
      <c r="E301" s="150"/>
      <c r="F301" s="102"/>
      <c r="G301" s="102"/>
      <c r="H301" s="143">
        <f>H302</f>
        <v>0</v>
      </c>
      <c r="I301" s="143"/>
      <c r="J301" s="143"/>
    </row>
    <row r="302" spans="2:10" ht="12.75" customHeight="1" hidden="1">
      <c r="B302" s="159"/>
      <c r="C302" s="102"/>
      <c r="D302" s="102"/>
      <c r="E302" s="150"/>
      <c r="F302" s="102"/>
      <c r="G302" s="102"/>
      <c r="H302" s="143">
        <f>H303</f>
        <v>0</v>
      </c>
      <c r="I302" s="143"/>
      <c r="J302" s="143"/>
    </row>
    <row r="303" spans="2:10" ht="12.75" customHeight="1" hidden="1">
      <c r="B303" s="157"/>
      <c r="C303" s="102"/>
      <c r="D303" s="102"/>
      <c r="E303" s="150"/>
      <c r="F303" s="102" t="s">
        <v>290</v>
      </c>
      <c r="G303" s="102"/>
      <c r="H303" s="143">
        <f>H304</f>
        <v>0</v>
      </c>
      <c r="I303" s="143"/>
      <c r="J303" s="143"/>
    </row>
    <row r="304" spans="2:10" ht="12.75" customHeight="1" hidden="1">
      <c r="B304" s="157"/>
      <c r="C304" s="102"/>
      <c r="D304" s="102"/>
      <c r="E304" s="150"/>
      <c r="F304" s="102" t="s">
        <v>292</v>
      </c>
      <c r="G304" s="102"/>
      <c r="H304" s="143">
        <f>H305</f>
        <v>0</v>
      </c>
      <c r="I304" s="143"/>
      <c r="J304" s="143"/>
    </row>
    <row r="305" spans="2:10" ht="14.25" customHeight="1" hidden="1">
      <c r="B305" s="154"/>
      <c r="C305" s="102"/>
      <c r="D305" s="102"/>
      <c r="E305" s="150"/>
      <c r="F305" s="102" t="s">
        <v>292</v>
      </c>
      <c r="G305" s="102">
        <v>2</v>
      </c>
      <c r="H305" s="143"/>
      <c r="I305" s="143"/>
      <c r="J305" s="143"/>
    </row>
    <row r="306" spans="2:10" ht="12.75" customHeight="1">
      <c r="B306" s="144" t="s">
        <v>205</v>
      </c>
      <c r="C306" s="101" t="s">
        <v>206</v>
      </c>
      <c r="D306" s="101"/>
      <c r="E306" s="101"/>
      <c r="F306" s="101"/>
      <c r="G306" s="101"/>
      <c r="H306" s="142">
        <f>H309+H316</f>
        <v>69661.8</v>
      </c>
      <c r="I306" s="142">
        <f>I309+I316</f>
        <v>31437.9</v>
      </c>
      <c r="J306" s="142">
        <f>J309+J316</f>
        <v>30920.4</v>
      </c>
    </row>
    <row r="307" spans="2:10" ht="12.75" customHeight="1">
      <c r="B307" s="144" t="s">
        <v>273</v>
      </c>
      <c r="C307" s="101"/>
      <c r="D307" s="101"/>
      <c r="E307" s="101"/>
      <c r="F307" s="101"/>
      <c r="G307" s="101" t="s">
        <v>297</v>
      </c>
      <c r="H307" s="142">
        <f>H315+H322+H326+H330+H343+H353+H357+H334+H338+H350+H346+H360</f>
        <v>14182.499999999998</v>
      </c>
      <c r="I307" s="142">
        <f>I315+I322+I326+I330+I343+I353+I357+I334+I338</f>
        <v>9437.9</v>
      </c>
      <c r="J307" s="142">
        <f>J315+J322+J326+J330+J343+J353+J357+J334+J338</f>
        <v>8920.4</v>
      </c>
    </row>
    <row r="308" spans="2:10" ht="12.75" customHeight="1">
      <c r="B308" s="144" t="s">
        <v>274</v>
      </c>
      <c r="C308" s="101"/>
      <c r="D308" s="101"/>
      <c r="E308" s="101"/>
      <c r="F308" s="101"/>
      <c r="G308" s="101" t="s">
        <v>333</v>
      </c>
      <c r="H308" s="142">
        <f>H335+H361</f>
        <v>55479.3</v>
      </c>
      <c r="I308" s="142">
        <f>I335</f>
        <v>22000</v>
      </c>
      <c r="J308" s="142">
        <f>J335</f>
        <v>22000</v>
      </c>
    </row>
    <row r="309" spans="2:10" ht="12.75" customHeight="1">
      <c r="B309" s="191" t="s">
        <v>207</v>
      </c>
      <c r="C309" s="146" t="s">
        <v>206</v>
      </c>
      <c r="D309" s="146" t="s">
        <v>208</v>
      </c>
      <c r="E309" s="102"/>
      <c r="F309" s="102"/>
      <c r="G309" s="102"/>
      <c r="H309" s="143">
        <f aca="true" t="shared" si="0" ref="H309:H314">H310</f>
        <v>1375</v>
      </c>
      <c r="I309" s="143">
        <f aca="true" t="shared" si="1" ref="I309:I314">I310</f>
        <v>1437.9</v>
      </c>
      <c r="J309" s="143">
        <f aca="true" t="shared" si="2" ref="J309:J314">J310</f>
        <v>920.4</v>
      </c>
    </row>
    <row r="310" spans="2:10" ht="12.75" customHeight="1">
      <c r="B310" s="156" t="s">
        <v>277</v>
      </c>
      <c r="C310" s="102" t="s">
        <v>206</v>
      </c>
      <c r="D310" s="102" t="s">
        <v>208</v>
      </c>
      <c r="E310" s="150" t="s">
        <v>278</v>
      </c>
      <c r="F310" s="102"/>
      <c r="G310" s="102"/>
      <c r="H310" s="143">
        <f t="shared" si="0"/>
        <v>1375</v>
      </c>
      <c r="I310" s="143">
        <f t="shared" si="1"/>
        <v>1437.9</v>
      </c>
      <c r="J310" s="143">
        <f t="shared" si="2"/>
        <v>920.4</v>
      </c>
    </row>
    <row r="311" spans="2:10" ht="13.5" customHeight="1">
      <c r="B311" s="156" t="s">
        <v>364</v>
      </c>
      <c r="C311" s="102" t="s">
        <v>206</v>
      </c>
      <c r="D311" s="102" t="s">
        <v>208</v>
      </c>
      <c r="E311" s="170" t="s">
        <v>343</v>
      </c>
      <c r="F311" s="102"/>
      <c r="G311" s="102"/>
      <c r="H311" s="143">
        <f t="shared" si="0"/>
        <v>1375</v>
      </c>
      <c r="I311" s="143">
        <f t="shared" si="1"/>
        <v>1437.9</v>
      </c>
      <c r="J311" s="143">
        <f t="shared" si="2"/>
        <v>920.4</v>
      </c>
    </row>
    <row r="312" spans="2:10" ht="27.75" customHeight="1">
      <c r="B312" s="156" t="s">
        <v>342</v>
      </c>
      <c r="C312" s="102" t="s">
        <v>206</v>
      </c>
      <c r="D312" s="102" t="s">
        <v>208</v>
      </c>
      <c r="E312" s="170" t="s">
        <v>343</v>
      </c>
      <c r="F312" s="102"/>
      <c r="G312" s="102"/>
      <c r="H312" s="143">
        <f t="shared" si="0"/>
        <v>1375</v>
      </c>
      <c r="I312" s="143">
        <f t="shared" si="1"/>
        <v>1437.9</v>
      </c>
      <c r="J312" s="143">
        <f t="shared" si="2"/>
        <v>920.4</v>
      </c>
    </row>
    <row r="313" spans="2:10" ht="12.75" customHeight="1">
      <c r="B313" s="157" t="s">
        <v>289</v>
      </c>
      <c r="C313" s="102" t="s">
        <v>206</v>
      </c>
      <c r="D313" s="102" t="s">
        <v>208</v>
      </c>
      <c r="E313" s="170" t="s">
        <v>343</v>
      </c>
      <c r="F313" s="102" t="s">
        <v>290</v>
      </c>
      <c r="G313" s="102"/>
      <c r="H313" s="143">
        <f t="shared" si="0"/>
        <v>1375</v>
      </c>
      <c r="I313" s="143">
        <f t="shared" si="1"/>
        <v>1437.9</v>
      </c>
      <c r="J313" s="143">
        <f t="shared" si="2"/>
        <v>920.4</v>
      </c>
    </row>
    <row r="314" spans="2:10" ht="12.75" customHeight="1">
      <c r="B314" s="157" t="s">
        <v>291</v>
      </c>
      <c r="C314" s="102" t="s">
        <v>206</v>
      </c>
      <c r="D314" s="102" t="s">
        <v>208</v>
      </c>
      <c r="E314" s="170" t="s">
        <v>343</v>
      </c>
      <c r="F314" s="102" t="s">
        <v>292</v>
      </c>
      <c r="G314" s="102"/>
      <c r="H314" s="143">
        <f t="shared" si="0"/>
        <v>1375</v>
      </c>
      <c r="I314" s="143">
        <f t="shared" si="1"/>
        <v>1437.9</v>
      </c>
      <c r="J314" s="143">
        <f t="shared" si="2"/>
        <v>920.4</v>
      </c>
    </row>
    <row r="315" spans="2:10" ht="14.25" customHeight="1">
      <c r="B315" s="154" t="s">
        <v>273</v>
      </c>
      <c r="C315" s="102" t="s">
        <v>206</v>
      </c>
      <c r="D315" s="102" t="s">
        <v>208</v>
      </c>
      <c r="E315" s="170" t="s">
        <v>343</v>
      </c>
      <c r="F315" s="102" t="s">
        <v>292</v>
      </c>
      <c r="G315" s="102">
        <v>2</v>
      </c>
      <c r="H315" s="143">
        <f>'Прил. 8'!I279</f>
        <v>1375</v>
      </c>
      <c r="I315" s="143">
        <f>'Прил. 8'!J279</f>
        <v>1437.9</v>
      </c>
      <c r="J315" s="143">
        <f>'Прил. 8'!K279</f>
        <v>920.4</v>
      </c>
    </row>
    <row r="316" spans="2:10" ht="12.75" customHeight="1">
      <c r="B316" s="188" t="s">
        <v>209</v>
      </c>
      <c r="C316" s="146" t="s">
        <v>206</v>
      </c>
      <c r="D316" s="146" t="s">
        <v>210</v>
      </c>
      <c r="E316" s="102"/>
      <c r="F316" s="102"/>
      <c r="G316" s="102"/>
      <c r="H316" s="192">
        <f>H317</f>
        <v>68286.8</v>
      </c>
      <c r="I316" s="192">
        <f>I317</f>
        <v>30000</v>
      </c>
      <c r="J316" s="192">
        <f>J317</f>
        <v>30000</v>
      </c>
    </row>
    <row r="317" spans="2:10" ht="27.75" customHeight="1">
      <c r="B317" s="173" t="s">
        <v>365</v>
      </c>
      <c r="C317" s="102" t="s">
        <v>206</v>
      </c>
      <c r="D317" s="102" t="s">
        <v>210</v>
      </c>
      <c r="E317" s="193" t="s">
        <v>366</v>
      </c>
      <c r="F317" s="102"/>
      <c r="G317" s="102"/>
      <c r="H317" s="143">
        <f>H318+H323+H327+H340+H347+H354+H336+H358</f>
        <v>68286.8</v>
      </c>
      <c r="I317" s="143">
        <f>I318+I323+I327+I340+I347+I354+I336</f>
        <v>30000</v>
      </c>
      <c r="J317" s="143">
        <f>J318+J323+J327+J340+J347+J354+J336</f>
        <v>30000</v>
      </c>
    </row>
    <row r="318" spans="2:10" ht="14.25" customHeight="1" hidden="1">
      <c r="B318" s="194" t="s">
        <v>367</v>
      </c>
      <c r="C318" s="102" t="s">
        <v>206</v>
      </c>
      <c r="D318" s="102" t="s">
        <v>210</v>
      </c>
      <c r="E318" s="193" t="s">
        <v>368</v>
      </c>
      <c r="F318" s="102"/>
      <c r="G318" s="102"/>
      <c r="H318" s="143">
        <f>H320</f>
        <v>0</v>
      </c>
      <c r="I318" s="143">
        <f>I320</f>
        <v>0</v>
      </c>
      <c r="J318" s="143">
        <f>J320</f>
        <v>0</v>
      </c>
    </row>
    <row r="319" spans="2:10" ht="9" customHeight="1" hidden="1">
      <c r="B319" s="195"/>
      <c r="C319" s="102"/>
      <c r="D319" s="102"/>
      <c r="E319" s="193"/>
      <c r="F319" s="102"/>
      <c r="G319" s="102"/>
      <c r="H319" s="143"/>
      <c r="I319" s="143"/>
      <c r="J319" s="143"/>
    </row>
    <row r="320" spans="2:10" ht="12.75" customHeight="1" hidden="1">
      <c r="B320" s="157" t="s">
        <v>289</v>
      </c>
      <c r="C320" s="102" t="s">
        <v>206</v>
      </c>
      <c r="D320" s="102" t="s">
        <v>210</v>
      </c>
      <c r="E320" s="193" t="s">
        <v>368</v>
      </c>
      <c r="F320" s="102" t="s">
        <v>290</v>
      </c>
      <c r="G320" s="102"/>
      <c r="H320" s="143">
        <f>H321</f>
        <v>0</v>
      </c>
      <c r="I320" s="143">
        <f>I321</f>
        <v>0</v>
      </c>
      <c r="J320" s="143">
        <f>J321</f>
        <v>0</v>
      </c>
    </row>
    <row r="321" spans="2:10" ht="12.75" customHeight="1" hidden="1">
      <c r="B321" s="157" t="s">
        <v>291</v>
      </c>
      <c r="C321" s="102" t="s">
        <v>206</v>
      </c>
      <c r="D321" s="102" t="s">
        <v>210</v>
      </c>
      <c r="E321" s="193" t="s">
        <v>368</v>
      </c>
      <c r="F321" s="102" t="s">
        <v>292</v>
      </c>
      <c r="G321" s="102"/>
      <c r="H321" s="143">
        <f>H322</f>
        <v>0</v>
      </c>
      <c r="I321" s="143">
        <f>I322</f>
        <v>0</v>
      </c>
      <c r="J321" s="143">
        <f>J322</f>
        <v>0</v>
      </c>
    </row>
    <row r="322" spans="2:10" ht="14.25" customHeight="1" hidden="1">
      <c r="B322" s="154" t="s">
        <v>273</v>
      </c>
      <c r="C322" s="102" t="s">
        <v>206</v>
      </c>
      <c r="D322" s="102" t="s">
        <v>210</v>
      </c>
      <c r="E322" s="193" t="s">
        <v>368</v>
      </c>
      <c r="F322" s="102" t="s">
        <v>292</v>
      </c>
      <c r="G322" s="102" t="s">
        <v>297</v>
      </c>
      <c r="H322" s="143"/>
      <c r="I322" s="143"/>
      <c r="J322" s="143"/>
    </row>
    <row r="323" spans="2:10" ht="27.75" customHeight="1" hidden="1">
      <c r="B323" s="156" t="s">
        <v>369</v>
      </c>
      <c r="C323" s="102" t="s">
        <v>206</v>
      </c>
      <c r="D323" s="102" t="s">
        <v>210</v>
      </c>
      <c r="E323" s="193" t="s">
        <v>370</v>
      </c>
      <c r="F323" s="102"/>
      <c r="G323" s="102"/>
      <c r="H323" s="143">
        <f>H324</f>
        <v>0</v>
      </c>
      <c r="I323" s="143">
        <f>I324</f>
        <v>0</v>
      </c>
      <c r="J323" s="143">
        <f>J324</f>
        <v>0</v>
      </c>
    </row>
    <row r="324" spans="2:10" ht="14.25" customHeight="1" hidden="1">
      <c r="B324" s="157" t="s">
        <v>289</v>
      </c>
      <c r="C324" s="102" t="s">
        <v>206</v>
      </c>
      <c r="D324" s="102" t="s">
        <v>210</v>
      </c>
      <c r="E324" s="193" t="s">
        <v>370</v>
      </c>
      <c r="F324" s="102" t="s">
        <v>290</v>
      </c>
      <c r="G324" s="102"/>
      <c r="H324" s="143">
        <f>H325</f>
        <v>0</v>
      </c>
      <c r="I324" s="143">
        <f>I325</f>
        <v>0</v>
      </c>
      <c r="J324" s="143">
        <f>J325</f>
        <v>0</v>
      </c>
    </row>
    <row r="325" spans="2:10" ht="14.25" customHeight="1" hidden="1">
      <c r="B325" s="157" t="s">
        <v>291</v>
      </c>
      <c r="C325" s="102" t="s">
        <v>206</v>
      </c>
      <c r="D325" s="102" t="s">
        <v>210</v>
      </c>
      <c r="E325" s="193" t="s">
        <v>370</v>
      </c>
      <c r="F325" s="102" t="s">
        <v>292</v>
      </c>
      <c r="G325" s="102"/>
      <c r="H325" s="143">
        <f>H326</f>
        <v>0</v>
      </c>
      <c r="I325" s="143">
        <f>I326</f>
        <v>0</v>
      </c>
      <c r="J325" s="143">
        <f>J326</f>
        <v>0</v>
      </c>
    </row>
    <row r="326" spans="2:10" ht="14.25" customHeight="1" hidden="1">
      <c r="B326" s="154" t="s">
        <v>273</v>
      </c>
      <c r="C326" s="102" t="s">
        <v>206</v>
      </c>
      <c r="D326" s="102" t="s">
        <v>210</v>
      </c>
      <c r="E326" s="193" t="s">
        <v>370</v>
      </c>
      <c r="F326" s="102" t="s">
        <v>292</v>
      </c>
      <c r="G326" s="102" t="s">
        <v>297</v>
      </c>
      <c r="H326" s="143"/>
      <c r="I326" s="143"/>
      <c r="J326" s="143"/>
    </row>
    <row r="327" spans="2:10" ht="14.25" customHeight="1">
      <c r="B327" s="156" t="s">
        <v>371</v>
      </c>
      <c r="C327" s="102" t="s">
        <v>206</v>
      </c>
      <c r="D327" s="102" t="s">
        <v>210</v>
      </c>
      <c r="E327" s="193" t="s">
        <v>372</v>
      </c>
      <c r="F327" s="102"/>
      <c r="G327" s="102"/>
      <c r="H327" s="143">
        <f>H328+H331</f>
        <v>45949.200000000004</v>
      </c>
      <c r="I327" s="143">
        <f>I328+I331</f>
        <v>29004.7</v>
      </c>
      <c r="J327" s="143">
        <f>J328+J331</f>
        <v>28220</v>
      </c>
    </row>
    <row r="328" spans="2:10" ht="14.25" customHeight="1">
      <c r="B328" s="157" t="s">
        <v>289</v>
      </c>
      <c r="C328" s="102" t="s">
        <v>206</v>
      </c>
      <c r="D328" s="102" t="s">
        <v>210</v>
      </c>
      <c r="E328" s="193" t="s">
        <v>372</v>
      </c>
      <c r="F328" s="102" t="s">
        <v>290</v>
      </c>
      <c r="G328" s="102"/>
      <c r="H328" s="143">
        <f>H329</f>
        <v>735.4</v>
      </c>
      <c r="I328" s="143">
        <f>I329</f>
        <v>6000</v>
      </c>
      <c r="J328" s="143">
        <f>J329</f>
        <v>6000</v>
      </c>
    </row>
    <row r="329" spans="2:10" ht="14.25" customHeight="1">
      <c r="B329" s="157" t="s">
        <v>291</v>
      </c>
      <c r="C329" s="102" t="s">
        <v>206</v>
      </c>
      <c r="D329" s="102" t="s">
        <v>210</v>
      </c>
      <c r="E329" s="193" t="s">
        <v>372</v>
      </c>
      <c r="F329" s="102" t="s">
        <v>292</v>
      </c>
      <c r="G329" s="102"/>
      <c r="H329" s="143">
        <f>H330</f>
        <v>735.4</v>
      </c>
      <c r="I329" s="143">
        <f>I330</f>
        <v>6000</v>
      </c>
      <c r="J329" s="143">
        <f>J330</f>
        <v>6000</v>
      </c>
    </row>
    <row r="330" spans="2:10" ht="14.25" customHeight="1">
      <c r="B330" s="154" t="s">
        <v>273</v>
      </c>
      <c r="C330" s="102" t="s">
        <v>206</v>
      </c>
      <c r="D330" s="102" t="s">
        <v>210</v>
      </c>
      <c r="E330" s="193" t="s">
        <v>372</v>
      </c>
      <c r="F330" s="102" t="s">
        <v>292</v>
      </c>
      <c r="G330" s="102" t="s">
        <v>297</v>
      </c>
      <c r="H330" s="143">
        <f>'Прил. 8'!I549+'Прил. 8'!I294</f>
        <v>735.4</v>
      </c>
      <c r="I330" s="143">
        <f>'Прил. 8'!J549+'Прил. 8'!J294</f>
        <v>6000</v>
      </c>
      <c r="J330" s="143">
        <f>'Прил. 8'!K549+'Прил. 8'!K294</f>
        <v>6000</v>
      </c>
    </row>
    <row r="331" spans="2:10" ht="27.75" customHeight="1">
      <c r="B331" s="147" t="s">
        <v>373</v>
      </c>
      <c r="C331" s="102" t="s">
        <v>206</v>
      </c>
      <c r="D331" s="102" t="s">
        <v>210</v>
      </c>
      <c r="E331" s="193" t="s">
        <v>374</v>
      </c>
      <c r="F331" s="102"/>
      <c r="G331" s="102"/>
      <c r="H331" s="143">
        <f>H332</f>
        <v>45213.8</v>
      </c>
      <c r="I331" s="143">
        <f>I332</f>
        <v>23004.7</v>
      </c>
      <c r="J331" s="143">
        <f>J332</f>
        <v>22220</v>
      </c>
    </row>
    <row r="332" spans="2:10" ht="15.75" customHeight="1">
      <c r="B332" s="157" t="s">
        <v>289</v>
      </c>
      <c r="C332" s="102" t="s">
        <v>206</v>
      </c>
      <c r="D332" s="102" t="s">
        <v>210</v>
      </c>
      <c r="E332" s="193" t="s">
        <v>374</v>
      </c>
      <c r="F332" s="102" t="s">
        <v>290</v>
      </c>
      <c r="G332" s="102"/>
      <c r="H332" s="143">
        <f>H333</f>
        <v>45213.8</v>
      </c>
      <c r="I332" s="143">
        <f>I333</f>
        <v>23004.7</v>
      </c>
      <c r="J332" s="143">
        <f>J333</f>
        <v>22220</v>
      </c>
    </row>
    <row r="333" spans="2:12" ht="12.75" customHeight="1">
      <c r="B333" s="157" t="s">
        <v>291</v>
      </c>
      <c r="C333" s="102" t="s">
        <v>206</v>
      </c>
      <c r="D333" s="102" t="s">
        <v>210</v>
      </c>
      <c r="E333" s="193" t="s">
        <v>374</v>
      </c>
      <c r="F333" s="102" t="s">
        <v>292</v>
      </c>
      <c r="G333" s="102"/>
      <c r="H333" s="143">
        <f>H335+H334</f>
        <v>45213.8</v>
      </c>
      <c r="I333" s="143">
        <f>I335+I334</f>
        <v>23004.7</v>
      </c>
      <c r="J333" s="143">
        <f>J335+J334</f>
        <v>22220</v>
      </c>
      <c r="L333" s="196"/>
    </row>
    <row r="334" spans="2:10" ht="14.25" customHeight="1">
      <c r="B334" s="154" t="s">
        <v>273</v>
      </c>
      <c r="C334" s="102" t="s">
        <v>206</v>
      </c>
      <c r="D334" s="102" t="s">
        <v>210</v>
      </c>
      <c r="E334" s="193" t="s">
        <v>374</v>
      </c>
      <c r="F334" s="102" t="s">
        <v>292</v>
      </c>
      <c r="G334" s="102" t="s">
        <v>297</v>
      </c>
      <c r="H334" s="143">
        <f>'Прил. 8'!I298</f>
        <v>634.5</v>
      </c>
      <c r="I334" s="143">
        <f>'Прил. 8'!J298</f>
        <v>1004.7</v>
      </c>
      <c r="J334" s="143">
        <f>'Прил. 8'!K298</f>
        <v>220</v>
      </c>
    </row>
    <row r="335" spans="2:10" ht="14.25" customHeight="1">
      <c r="B335" s="154" t="s">
        <v>274</v>
      </c>
      <c r="C335" s="102" t="s">
        <v>206</v>
      </c>
      <c r="D335" s="102" t="s">
        <v>210</v>
      </c>
      <c r="E335" s="193" t="s">
        <v>375</v>
      </c>
      <c r="F335" s="102" t="s">
        <v>292</v>
      </c>
      <c r="G335" s="102" t="s">
        <v>333</v>
      </c>
      <c r="H335" s="143">
        <f>'Прил. 8'!I299</f>
        <v>44579.3</v>
      </c>
      <c r="I335" s="143">
        <f>'Прил. 8'!J299</f>
        <v>22000</v>
      </c>
      <c r="J335" s="143">
        <f>'Прил. 8'!K299</f>
        <v>22000</v>
      </c>
    </row>
    <row r="336" spans="2:10" ht="14.25" customHeight="1">
      <c r="B336" s="197" t="s">
        <v>359</v>
      </c>
      <c r="C336" s="102" t="s">
        <v>206</v>
      </c>
      <c r="D336" s="102" t="s">
        <v>210</v>
      </c>
      <c r="E336" s="198" t="s">
        <v>372</v>
      </c>
      <c r="F336" s="102" t="s">
        <v>360</v>
      </c>
      <c r="G336" s="102"/>
      <c r="H336" s="143">
        <f>H337</f>
        <v>403.4</v>
      </c>
      <c r="I336" s="143">
        <f>I337</f>
        <v>0</v>
      </c>
      <c r="J336" s="143">
        <f>J337</f>
        <v>0</v>
      </c>
    </row>
    <row r="337" spans="2:10" ht="14.25" customHeight="1">
      <c r="B337" s="197" t="s">
        <v>156</v>
      </c>
      <c r="C337" s="102" t="s">
        <v>206</v>
      </c>
      <c r="D337" s="102" t="s">
        <v>210</v>
      </c>
      <c r="E337" s="198" t="s">
        <v>372</v>
      </c>
      <c r="F337" s="102" t="s">
        <v>376</v>
      </c>
      <c r="G337" s="102"/>
      <c r="H337" s="143">
        <f>H338</f>
        <v>403.4</v>
      </c>
      <c r="I337" s="143">
        <f>I338</f>
        <v>0</v>
      </c>
      <c r="J337" s="143">
        <f>J338</f>
        <v>0</v>
      </c>
    </row>
    <row r="338" spans="2:10" ht="14.25" customHeight="1">
      <c r="B338" s="154" t="s">
        <v>273</v>
      </c>
      <c r="C338" s="102" t="s">
        <v>206</v>
      </c>
      <c r="D338" s="102" t="s">
        <v>210</v>
      </c>
      <c r="E338" s="198" t="s">
        <v>372</v>
      </c>
      <c r="F338" s="102" t="s">
        <v>376</v>
      </c>
      <c r="G338" s="102" t="s">
        <v>297</v>
      </c>
      <c r="H338" s="143">
        <f>'Прил. 8'!I557</f>
        <v>403.4</v>
      </c>
      <c r="I338" s="143">
        <f>'Прил. 8'!J557</f>
        <v>0</v>
      </c>
      <c r="J338" s="143">
        <f>'Прил. 8'!K557</f>
        <v>0</v>
      </c>
    </row>
    <row r="339" spans="2:10" ht="14.25" customHeight="1" hidden="1">
      <c r="B339" s="154"/>
      <c r="C339" s="102"/>
      <c r="D339" s="102"/>
      <c r="E339" s="193"/>
      <c r="F339" s="102"/>
      <c r="G339" s="102"/>
      <c r="H339" s="143"/>
      <c r="I339" s="143"/>
      <c r="J339" s="143"/>
    </row>
    <row r="340" spans="2:10" ht="25.5" customHeight="1">
      <c r="B340" s="156" t="s">
        <v>377</v>
      </c>
      <c r="C340" s="102" t="s">
        <v>206</v>
      </c>
      <c r="D340" s="102" t="s">
        <v>210</v>
      </c>
      <c r="E340" s="193" t="s">
        <v>378</v>
      </c>
      <c r="F340" s="102"/>
      <c r="G340" s="102"/>
      <c r="H340" s="143">
        <f>H341+H344</f>
        <v>549.5</v>
      </c>
      <c r="I340" s="143">
        <f>I341</f>
        <v>250</v>
      </c>
      <c r="J340" s="143">
        <f>J341</f>
        <v>250</v>
      </c>
    </row>
    <row r="341" spans="2:10" ht="15" customHeight="1">
      <c r="B341" s="157" t="s">
        <v>289</v>
      </c>
      <c r="C341" s="102" t="s">
        <v>206</v>
      </c>
      <c r="D341" s="102" t="s">
        <v>210</v>
      </c>
      <c r="E341" s="193" t="s">
        <v>378</v>
      </c>
      <c r="F341" s="102" t="s">
        <v>290</v>
      </c>
      <c r="G341" s="102"/>
      <c r="H341" s="143">
        <f>H342</f>
        <v>439.5</v>
      </c>
      <c r="I341" s="143">
        <f>I342</f>
        <v>250</v>
      </c>
      <c r="J341" s="143">
        <f>J342</f>
        <v>250</v>
      </c>
    </row>
    <row r="342" spans="2:10" ht="12.75" customHeight="1">
      <c r="B342" s="157" t="s">
        <v>291</v>
      </c>
      <c r="C342" s="102" t="s">
        <v>206</v>
      </c>
      <c r="D342" s="102" t="s">
        <v>210</v>
      </c>
      <c r="E342" s="193" t="s">
        <v>378</v>
      </c>
      <c r="F342" s="102" t="s">
        <v>292</v>
      </c>
      <c r="G342" s="102"/>
      <c r="H342" s="143">
        <f>H343</f>
        <v>439.5</v>
      </c>
      <c r="I342" s="143">
        <f>I343</f>
        <v>250</v>
      </c>
      <c r="J342" s="143">
        <f>J343</f>
        <v>250</v>
      </c>
    </row>
    <row r="343" spans="2:10" ht="12.75" customHeight="1">
      <c r="B343" s="154" t="s">
        <v>273</v>
      </c>
      <c r="C343" s="102" t="s">
        <v>206</v>
      </c>
      <c r="D343" s="102" t="s">
        <v>210</v>
      </c>
      <c r="E343" s="193" t="s">
        <v>378</v>
      </c>
      <c r="F343" s="102" t="s">
        <v>292</v>
      </c>
      <c r="G343" s="102" t="s">
        <v>297</v>
      </c>
      <c r="H343" s="143">
        <f>'Прил. 8'!I303</f>
        <v>439.5</v>
      </c>
      <c r="I343" s="143">
        <f>'Прил. 8'!J303</f>
        <v>250</v>
      </c>
      <c r="J343" s="143">
        <f>'Прил. 8'!K303</f>
        <v>250</v>
      </c>
    </row>
    <row r="344" spans="2:10" ht="12.75" customHeight="1">
      <c r="B344" s="197" t="s">
        <v>359</v>
      </c>
      <c r="C344" s="102" t="s">
        <v>206</v>
      </c>
      <c r="D344" s="102" t="s">
        <v>210</v>
      </c>
      <c r="E344" s="198" t="s">
        <v>372</v>
      </c>
      <c r="F344" s="102" t="s">
        <v>360</v>
      </c>
      <c r="G344" s="102"/>
      <c r="H344" s="143">
        <f>H345</f>
        <v>110</v>
      </c>
      <c r="I344" s="143">
        <f>I345</f>
        <v>0</v>
      </c>
      <c r="J344" s="143">
        <f>J345</f>
        <v>0</v>
      </c>
    </row>
    <row r="345" spans="2:10" ht="12.75" customHeight="1">
      <c r="B345" s="197" t="s">
        <v>156</v>
      </c>
      <c r="C345" s="102" t="s">
        <v>206</v>
      </c>
      <c r="D345" s="102" t="s">
        <v>210</v>
      </c>
      <c r="E345" s="198" t="s">
        <v>372</v>
      </c>
      <c r="F345" s="102" t="s">
        <v>376</v>
      </c>
      <c r="G345" s="102"/>
      <c r="H345" s="143">
        <f>H346</f>
        <v>110</v>
      </c>
      <c r="I345" s="143">
        <f>I346</f>
        <v>0</v>
      </c>
      <c r="J345" s="143">
        <f>J346</f>
        <v>0</v>
      </c>
    </row>
    <row r="346" spans="2:10" ht="12.75" customHeight="1">
      <c r="B346" s="154" t="s">
        <v>273</v>
      </c>
      <c r="C346" s="102" t="s">
        <v>206</v>
      </c>
      <c r="D346" s="102" t="s">
        <v>210</v>
      </c>
      <c r="E346" s="198" t="s">
        <v>372</v>
      </c>
      <c r="F346" s="102" t="s">
        <v>376</v>
      </c>
      <c r="G346" s="102" t="s">
        <v>297</v>
      </c>
      <c r="H346" s="143">
        <f>'Прил. 8'!I561</f>
        <v>110</v>
      </c>
      <c r="I346" s="143"/>
      <c r="J346" s="143"/>
    </row>
    <row r="347" spans="2:10" ht="14.25" customHeight="1">
      <c r="B347" s="171" t="s">
        <v>379</v>
      </c>
      <c r="C347" s="102" t="s">
        <v>206</v>
      </c>
      <c r="D347" s="102" t="s">
        <v>210</v>
      </c>
      <c r="E347" s="193" t="s">
        <v>380</v>
      </c>
      <c r="F347" s="102"/>
      <c r="G347" s="102"/>
      <c r="H347" s="143">
        <f>H351+H348</f>
        <v>7557.900000000001</v>
      </c>
      <c r="I347" s="143">
        <f>I351+I348</f>
        <v>745.3</v>
      </c>
      <c r="J347" s="143">
        <f>J351+J348</f>
        <v>1530</v>
      </c>
    </row>
    <row r="348" spans="2:10" ht="14.25" customHeight="1">
      <c r="B348" s="157" t="s">
        <v>289</v>
      </c>
      <c r="C348" s="102" t="s">
        <v>206</v>
      </c>
      <c r="D348" s="102" t="s">
        <v>210</v>
      </c>
      <c r="E348" s="193" t="s">
        <v>380</v>
      </c>
      <c r="F348" s="102" t="s">
        <v>290</v>
      </c>
      <c r="G348" s="102"/>
      <c r="H348" s="143">
        <f>'Прил. 8'!I701</f>
        <v>22.3</v>
      </c>
      <c r="I348" s="143">
        <f>'Прил. 8'!J701</f>
        <v>0</v>
      </c>
      <c r="J348" s="143">
        <f>'Прил. 8'!K701</f>
        <v>0</v>
      </c>
    </row>
    <row r="349" spans="2:10" ht="14.25" customHeight="1">
      <c r="B349" s="157" t="s">
        <v>291</v>
      </c>
      <c r="C349" s="102" t="s">
        <v>206</v>
      </c>
      <c r="D349" s="102" t="s">
        <v>210</v>
      </c>
      <c r="E349" s="193" t="s">
        <v>380</v>
      </c>
      <c r="F349" s="102" t="s">
        <v>292</v>
      </c>
      <c r="G349" s="102"/>
      <c r="H349" s="143">
        <f>'Прил. 8'!I702</f>
        <v>22.3</v>
      </c>
      <c r="I349" s="143">
        <f>'Прил. 8'!J702</f>
        <v>0</v>
      </c>
      <c r="J349" s="143">
        <f>'Прил. 8'!K702</f>
        <v>0</v>
      </c>
    </row>
    <row r="350" spans="2:10" ht="14.25" customHeight="1">
      <c r="B350" s="154" t="s">
        <v>273</v>
      </c>
      <c r="C350" s="102" t="s">
        <v>206</v>
      </c>
      <c r="D350" s="102" t="s">
        <v>210</v>
      </c>
      <c r="E350" s="193" t="s">
        <v>380</v>
      </c>
      <c r="F350" s="102" t="s">
        <v>292</v>
      </c>
      <c r="G350" s="102" t="s">
        <v>297</v>
      </c>
      <c r="H350" s="143">
        <f>'Прил. 8'!I703</f>
        <v>22.3</v>
      </c>
      <c r="I350" s="143"/>
      <c r="J350" s="143"/>
    </row>
    <row r="351" spans="2:10" ht="12.75" customHeight="1">
      <c r="B351" s="156" t="s">
        <v>359</v>
      </c>
      <c r="C351" s="102" t="s">
        <v>206</v>
      </c>
      <c r="D351" s="102" t="s">
        <v>210</v>
      </c>
      <c r="E351" s="193" t="s">
        <v>380</v>
      </c>
      <c r="F351" s="102" t="s">
        <v>360</v>
      </c>
      <c r="G351" s="102"/>
      <c r="H351" s="143">
        <f>H352</f>
        <v>7535.6</v>
      </c>
      <c r="I351" s="143">
        <f>I352</f>
        <v>745.3</v>
      </c>
      <c r="J351" s="143">
        <f>J352</f>
        <v>1530</v>
      </c>
    </row>
    <row r="352" spans="2:10" ht="15" customHeight="1">
      <c r="B352" s="156" t="s">
        <v>156</v>
      </c>
      <c r="C352" s="102" t="s">
        <v>206</v>
      </c>
      <c r="D352" s="102" t="s">
        <v>210</v>
      </c>
      <c r="E352" s="193" t="s">
        <v>380</v>
      </c>
      <c r="F352" s="102" t="s">
        <v>376</v>
      </c>
      <c r="G352" s="102"/>
      <c r="H352" s="143">
        <f>H353</f>
        <v>7535.6</v>
      </c>
      <c r="I352" s="143">
        <f>I353</f>
        <v>745.3</v>
      </c>
      <c r="J352" s="143">
        <f>J353</f>
        <v>1530</v>
      </c>
    </row>
    <row r="353" spans="2:10" ht="12.75" customHeight="1">
      <c r="B353" s="154" t="s">
        <v>273</v>
      </c>
      <c r="C353" s="102" t="s">
        <v>206</v>
      </c>
      <c r="D353" s="102" t="s">
        <v>210</v>
      </c>
      <c r="E353" s="193" t="s">
        <v>380</v>
      </c>
      <c r="F353" s="102" t="s">
        <v>376</v>
      </c>
      <c r="G353" s="102" t="s">
        <v>297</v>
      </c>
      <c r="H353" s="143">
        <f>'Прил. 8'!I565</f>
        <v>7535.6</v>
      </c>
      <c r="I353" s="143">
        <f>'Прил. 8'!J565</f>
        <v>745.3</v>
      </c>
      <c r="J353" s="143">
        <f>'Прил. 8'!K565</f>
        <v>1530</v>
      </c>
    </row>
    <row r="354" spans="2:10" ht="27.75" customHeight="1">
      <c r="B354" s="156" t="s">
        <v>381</v>
      </c>
      <c r="C354" s="102" t="s">
        <v>206</v>
      </c>
      <c r="D354" s="102" t="s">
        <v>210</v>
      </c>
      <c r="E354" s="193" t="s">
        <v>382</v>
      </c>
      <c r="F354" s="102"/>
      <c r="G354" s="102"/>
      <c r="H354" s="143">
        <f>H355</f>
        <v>2660</v>
      </c>
      <c r="I354" s="143">
        <f>I355</f>
        <v>0</v>
      </c>
      <c r="J354" s="143">
        <f>J355</f>
        <v>0</v>
      </c>
    </row>
    <row r="355" spans="2:10" ht="14.25" customHeight="1">
      <c r="B355" s="157" t="s">
        <v>289</v>
      </c>
      <c r="C355" s="102" t="s">
        <v>206</v>
      </c>
      <c r="D355" s="102" t="s">
        <v>210</v>
      </c>
      <c r="E355" s="193" t="s">
        <v>382</v>
      </c>
      <c r="F355" s="102" t="s">
        <v>290</v>
      </c>
      <c r="G355" s="102"/>
      <c r="H355" s="143">
        <f>H356</f>
        <v>2660</v>
      </c>
      <c r="I355" s="143">
        <f>I356</f>
        <v>0</v>
      </c>
      <c r="J355" s="143">
        <f>J356</f>
        <v>0</v>
      </c>
    </row>
    <row r="356" spans="2:10" ht="14.25" customHeight="1">
      <c r="B356" s="157" t="s">
        <v>291</v>
      </c>
      <c r="C356" s="102" t="s">
        <v>206</v>
      </c>
      <c r="D356" s="102" t="s">
        <v>210</v>
      </c>
      <c r="E356" s="193" t="s">
        <v>382</v>
      </c>
      <c r="F356" s="102" t="s">
        <v>292</v>
      </c>
      <c r="G356" s="102"/>
      <c r="H356" s="143">
        <f>H357</f>
        <v>2660</v>
      </c>
      <c r="I356" s="143">
        <f>I357</f>
        <v>0</v>
      </c>
      <c r="J356" s="143">
        <f>J357</f>
        <v>0</v>
      </c>
    </row>
    <row r="357" spans="2:10" ht="14.25" customHeight="1">
      <c r="B357" s="154" t="s">
        <v>273</v>
      </c>
      <c r="C357" s="102" t="s">
        <v>206</v>
      </c>
      <c r="D357" s="102" t="s">
        <v>210</v>
      </c>
      <c r="E357" s="193" t="s">
        <v>382</v>
      </c>
      <c r="F357" s="102" t="s">
        <v>292</v>
      </c>
      <c r="G357" s="102" t="s">
        <v>297</v>
      </c>
      <c r="H357" s="143">
        <f>'Прил. 8'!I311+'Прил. 8'!I59</f>
        <v>2660</v>
      </c>
      <c r="I357" s="143">
        <f>'Прил. 8'!J311+'Прил. 8'!J59</f>
        <v>0</v>
      </c>
      <c r="J357" s="143">
        <f>'Прил. 8'!K311+'Прил. 8'!K59</f>
        <v>0</v>
      </c>
    </row>
    <row r="358" spans="2:10" ht="12.75" customHeight="1">
      <c r="B358" s="164" t="s">
        <v>289</v>
      </c>
      <c r="C358" s="165" t="s">
        <v>206</v>
      </c>
      <c r="D358" s="165" t="s">
        <v>210</v>
      </c>
      <c r="E358" s="199" t="s">
        <v>383</v>
      </c>
      <c r="F358" s="165" t="s">
        <v>290</v>
      </c>
      <c r="G358" s="165"/>
      <c r="H358" s="143">
        <f>H359</f>
        <v>11166.8</v>
      </c>
      <c r="I358" s="143">
        <f>I359</f>
        <v>0</v>
      </c>
      <c r="J358" s="143">
        <f>J359</f>
        <v>0</v>
      </c>
    </row>
    <row r="359" spans="2:10" ht="12.75" customHeight="1">
      <c r="B359" s="164" t="s">
        <v>291</v>
      </c>
      <c r="C359" s="165" t="s">
        <v>206</v>
      </c>
      <c r="D359" s="165" t="s">
        <v>210</v>
      </c>
      <c r="E359" s="199" t="s">
        <v>383</v>
      </c>
      <c r="F359" s="165" t="s">
        <v>292</v>
      </c>
      <c r="G359" s="165"/>
      <c r="H359" s="143">
        <f>'Прил. 8'!I313</f>
        <v>11166.8</v>
      </c>
      <c r="I359" s="143">
        <f>'Прил. 8'!J313</f>
        <v>0</v>
      </c>
      <c r="J359" s="143">
        <f>'Прил. 8'!K313</f>
        <v>0</v>
      </c>
    </row>
    <row r="360" spans="2:10" ht="28.5">
      <c r="B360" s="167" t="s">
        <v>273</v>
      </c>
      <c r="C360" s="165" t="s">
        <v>206</v>
      </c>
      <c r="D360" s="165" t="s">
        <v>210</v>
      </c>
      <c r="E360" s="199" t="s">
        <v>384</v>
      </c>
      <c r="F360" s="165" t="s">
        <v>292</v>
      </c>
      <c r="G360" s="165" t="s">
        <v>297</v>
      </c>
      <c r="H360" s="143">
        <f>'Прил. 8'!I314</f>
        <v>266.8</v>
      </c>
      <c r="I360" s="143"/>
      <c r="J360" s="143"/>
    </row>
    <row r="361" spans="2:10" ht="12.75" customHeight="1">
      <c r="B361" s="167" t="s">
        <v>274</v>
      </c>
      <c r="C361" s="165" t="s">
        <v>206</v>
      </c>
      <c r="D361" s="165" t="s">
        <v>210</v>
      </c>
      <c r="E361" s="199" t="s">
        <v>385</v>
      </c>
      <c r="F361" s="165" t="s">
        <v>292</v>
      </c>
      <c r="G361" s="165" t="s">
        <v>333</v>
      </c>
      <c r="H361" s="143">
        <f>'Прил. 8'!I315</f>
        <v>10900</v>
      </c>
      <c r="I361" s="143"/>
      <c r="J361" s="143"/>
    </row>
    <row r="362" spans="2:10" ht="12.75" customHeight="1">
      <c r="B362" s="144" t="s">
        <v>211</v>
      </c>
      <c r="C362" s="101" t="s">
        <v>212</v>
      </c>
      <c r="D362" s="101"/>
      <c r="E362" s="101"/>
      <c r="F362" s="101"/>
      <c r="G362" s="101"/>
      <c r="H362" s="142">
        <f>H391+H439+H502+H366</f>
        <v>24556.699999999997</v>
      </c>
      <c r="I362" s="142">
        <f>I391+I439+I502+I366</f>
        <v>26992.6</v>
      </c>
      <c r="J362" s="142">
        <f>J391+J439+J502+J366</f>
        <v>6143</v>
      </c>
    </row>
    <row r="363" spans="2:10" ht="12.75" customHeight="1">
      <c r="B363" s="144" t="s">
        <v>273</v>
      </c>
      <c r="C363" s="101"/>
      <c r="D363" s="101"/>
      <c r="E363" s="101"/>
      <c r="F363" s="101"/>
      <c r="G363" s="101" t="s">
        <v>297</v>
      </c>
      <c r="H363" s="142">
        <f>H400+H404+H411+H415+H489+H507+H510+H513+H407+H429+H469+H484+H480+H462+H465+H392+H438+H419+H501+H381+H388+H375+H371+H496+H445+H451+H475+H493+H423</f>
        <v>13620.699999999999</v>
      </c>
      <c r="I363" s="142">
        <f>I400+I404+I411+I415+I489+I507+I510+I513+I407+I429+I469+I484+I480+I462+I465+I392+I438+I419+I501+I381+I388+I375+I371+I496+I445+I451+I475+I493+I423</f>
        <v>8276.6</v>
      </c>
      <c r="J363" s="142">
        <f>J400+J404+J411+J415+J489+J507+J510+J513+J407+J429+J469+J484+J480+J462+J465+J392+J438+J419+J501+J381+J388+J375+J371+J496+J445+J451+J475+J493+J423</f>
        <v>2103.8999999999996</v>
      </c>
    </row>
    <row r="364" spans="2:10" ht="12.75" customHeight="1">
      <c r="B364" s="144" t="s">
        <v>274</v>
      </c>
      <c r="C364" s="101"/>
      <c r="D364" s="101"/>
      <c r="E364" s="101"/>
      <c r="F364" s="101"/>
      <c r="G364" s="101" t="s">
        <v>333</v>
      </c>
      <c r="H364" s="142">
        <f>H433+H470+H458+H517+H382+H389+H446+H452+H424</f>
        <v>10936</v>
      </c>
      <c r="I364" s="142">
        <f>I433+I470+I458+I517+I382+I389+I446+I452+I424</f>
        <v>18716</v>
      </c>
      <c r="J364" s="142">
        <f>J433+J470+J458+J517+J382+J389+J446+J452+J424</f>
        <v>40.4</v>
      </c>
    </row>
    <row r="365" spans="2:10" ht="12.75" customHeight="1">
      <c r="B365" s="141" t="s">
        <v>275</v>
      </c>
      <c r="C365" s="101"/>
      <c r="D365" s="101"/>
      <c r="E365" s="101"/>
      <c r="F365" s="101"/>
      <c r="G365" s="101" t="s">
        <v>307</v>
      </c>
      <c r="H365" s="142">
        <f>H383+H390+H447+H453</f>
        <v>0</v>
      </c>
      <c r="I365" s="142">
        <f>I383+I390+I447+I453</f>
        <v>0</v>
      </c>
      <c r="J365" s="142">
        <f>J383+J390+J447+J453</f>
        <v>3998.7</v>
      </c>
    </row>
    <row r="366" spans="2:10" ht="12.75" customHeight="1">
      <c r="B366" s="188" t="s">
        <v>213</v>
      </c>
      <c r="C366" s="146" t="s">
        <v>212</v>
      </c>
      <c r="D366" s="146" t="s">
        <v>214</v>
      </c>
      <c r="E366" s="152"/>
      <c r="F366" s="98"/>
      <c r="G366" s="101"/>
      <c r="H366" s="103">
        <f>H367+H376</f>
        <v>206.6</v>
      </c>
      <c r="I366" s="103">
        <f>I367+I376</f>
        <v>75</v>
      </c>
      <c r="J366" s="103">
        <f>J367+J376</f>
        <v>4039.1</v>
      </c>
    </row>
    <row r="367" spans="2:10" ht="12.75" customHeight="1">
      <c r="B367" s="154" t="s">
        <v>277</v>
      </c>
      <c r="C367" s="102" t="s">
        <v>212</v>
      </c>
      <c r="D367" s="102" t="s">
        <v>214</v>
      </c>
      <c r="E367" s="152" t="s">
        <v>278</v>
      </c>
      <c r="F367" s="98"/>
      <c r="G367" s="101"/>
      <c r="H367" s="103">
        <f>H372+'Прил. 8'!I706</f>
        <v>206.6</v>
      </c>
      <c r="I367" s="103">
        <f>I372</f>
        <v>75</v>
      </c>
      <c r="J367" s="103">
        <f>J372</f>
        <v>0</v>
      </c>
    </row>
    <row r="368" spans="2:10" ht="27.75" customHeight="1">
      <c r="B368" s="149" t="s">
        <v>386</v>
      </c>
      <c r="C368" s="102" t="s">
        <v>212</v>
      </c>
      <c r="D368" s="102" t="s">
        <v>214</v>
      </c>
      <c r="E368" s="152" t="s">
        <v>387</v>
      </c>
      <c r="F368" s="98"/>
      <c r="G368" s="101"/>
      <c r="H368" s="103">
        <f>'Прил. 8'!I707</f>
        <v>85</v>
      </c>
      <c r="I368" s="103">
        <f>'Прил. 8'!J707</f>
        <v>0</v>
      </c>
      <c r="J368" s="103">
        <f>'Прил. 8'!K707</f>
        <v>0</v>
      </c>
    </row>
    <row r="369" spans="2:10" ht="12.75" customHeight="1">
      <c r="B369" s="147" t="s">
        <v>289</v>
      </c>
      <c r="C369" s="102" t="s">
        <v>212</v>
      </c>
      <c r="D369" s="102" t="s">
        <v>214</v>
      </c>
      <c r="E369" s="152" t="s">
        <v>387</v>
      </c>
      <c r="F369" s="96">
        <v>200</v>
      </c>
      <c r="G369" s="101"/>
      <c r="H369" s="103">
        <f>'Прил. 8'!I708</f>
        <v>85</v>
      </c>
      <c r="I369" s="103">
        <f>'Прил. 8'!J708</f>
        <v>0</v>
      </c>
      <c r="J369" s="103">
        <f>'Прил. 8'!K708</f>
        <v>0</v>
      </c>
    </row>
    <row r="370" spans="2:10" ht="12.75" customHeight="1">
      <c r="B370" s="147" t="s">
        <v>291</v>
      </c>
      <c r="C370" s="102" t="s">
        <v>212</v>
      </c>
      <c r="D370" s="102" t="s">
        <v>214</v>
      </c>
      <c r="E370" s="152" t="s">
        <v>387</v>
      </c>
      <c r="F370" s="96">
        <v>240</v>
      </c>
      <c r="G370" s="101"/>
      <c r="H370" s="103">
        <f>'Прил. 8'!I709</f>
        <v>85</v>
      </c>
      <c r="I370" s="103">
        <f>'Прил. 8'!J709</f>
        <v>0</v>
      </c>
      <c r="J370" s="103">
        <f>'Прил. 8'!K709</f>
        <v>0</v>
      </c>
    </row>
    <row r="371" spans="2:10" ht="12.75" customHeight="1">
      <c r="B371" s="147" t="s">
        <v>273</v>
      </c>
      <c r="C371" s="102" t="s">
        <v>212</v>
      </c>
      <c r="D371" s="102" t="s">
        <v>214</v>
      </c>
      <c r="E371" s="152" t="s">
        <v>387</v>
      </c>
      <c r="F371" s="96">
        <v>240</v>
      </c>
      <c r="G371" s="102" t="s">
        <v>297</v>
      </c>
      <c r="H371" s="103">
        <f>'Прил. 8'!I710</f>
        <v>85</v>
      </c>
      <c r="I371" s="103"/>
      <c r="J371" s="103"/>
    </row>
    <row r="372" spans="2:10" ht="41.25" customHeight="1">
      <c r="B372" s="147" t="s">
        <v>388</v>
      </c>
      <c r="C372" s="102" t="s">
        <v>212</v>
      </c>
      <c r="D372" s="102" t="s">
        <v>214</v>
      </c>
      <c r="E372" s="152" t="s">
        <v>389</v>
      </c>
      <c r="F372" s="98"/>
      <c r="G372" s="101"/>
      <c r="H372" s="103">
        <f>H373</f>
        <v>121.6</v>
      </c>
      <c r="I372" s="103">
        <f>I373</f>
        <v>75</v>
      </c>
      <c r="J372" s="103">
        <f>J373</f>
        <v>0</v>
      </c>
    </row>
    <row r="373" spans="2:10" ht="12.75" customHeight="1">
      <c r="B373" s="157" t="s">
        <v>289</v>
      </c>
      <c r="C373" s="102" t="s">
        <v>212</v>
      </c>
      <c r="D373" s="102" t="s">
        <v>214</v>
      </c>
      <c r="E373" s="152" t="s">
        <v>389</v>
      </c>
      <c r="F373" s="96">
        <v>200</v>
      </c>
      <c r="G373" s="101"/>
      <c r="H373" s="103">
        <f>H374</f>
        <v>121.6</v>
      </c>
      <c r="I373" s="103">
        <f>I374</f>
        <v>75</v>
      </c>
      <c r="J373" s="103">
        <f>J374</f>
        <v>0</v>
      </c>
    </row>
    <row r="374" spans="2:10" ht="12.75" customHeight="1">
      <c r="B374" s="157" t="s">
        <v>291</v>
      </c>
      <c r="C374" s="102" t="s">
        <v>212</v>
      </c>
      <c r="D374" s="102" t="s">
        <v>214</v>
      </c>
      <c r="E374" s="152" t="s">
        <v>389</v>
      </c>
      <c r="F374" s="96">
        <v>240</v>
      </c>
      <c r="G374" s="101"/>
      <c r="H374" s="103">
        <f>H375</f>
        <v>121.6</v>
      </c>
      <c r="I374" s="103">
        <f>I375</f>
        <v>75</v>
      </c>
      <c r="J374" s="103">
        <f>J375</f>
        <v>0</v>
      </c>
    </row>
    <row r="375" spans="2:10" ht="12.75" customHeight="1">
      <c r="B375" s="154" t="s">
        <v>273</v>
      </c>
      <c r="C375" s="102" t="s">
        <v>212</v>
      </c>
      <c r="D375" s="102" t="s">
        <v>214</v>
      </c>
      <c r="E375" s="152" t="s">
        <v>389</v>
      </c>
      <c r="F375" s="96">
        <v>240</v>
      </c>
      <c r="G375" s="102" t="s">
        <v>297</v>
      </c>
      <c r="H375" s="103">
        <f>'Прил. 8'!I66</f>
        <v>121.6</v>
      </c>
      <c r="I375" s="103">
        <f>'Прил. 8'!J66</f>
        <v>75</v>
      </c>
      <c r="J375" s="103">
        <f>'Прил. 8'!K66</f>
        <v>0</v>
      </c>
    </row>
    <row r="376" spans="2:10" ht="12.75" customHeight="1">
      <c r="B376" s="147" t="s">
        <v>277</v>
      </c>
      <c r="C376" s="102" t="s">
        <v>212</v>
      </c>
      <c r="D376" s="102" t="s">
        <v>214</v>
      </c>
      <c r="E376" s="200" t="s">
        <v>390</v>
      </c>
      <c r="F376" s="102"/>
      <c r="G376" s="102"/>
      <c r="H376" s="103">
        <f>H377+H384</f>
        <v>0</v>
      </c>
      <c r="I376" s="103">
        <f>I377+I384</f>
        <v>0</v>
      </c>
      <c r="J376" s="103">
        <f>J377+J384</f>
        <v>4039.1</v>
      </c>
    </row>
    <row r="377" spans="2:10" ht="28.5" customHeight="1">
      <c r="B377" s="147" t="s">
        <v>391</v>
      </c>
      <c r="C377" s="102" t="s">
        <v>212</v>
      </c>
      <c r="D377" s="102" t="s">
        <v>214</v>
      </c>
      <c r="E377" s="200" t="s">
        <v>392</v>
      </c>
      <c r="F377" s="102"/>
      <c r="G377" s="102"/>
      <c r="H377" s="103">
        <f>H378</f>
        <v>0</v>
      </c>
      <c r="I377" s="103">
        <f>I378</f>
        <v>0</v>
      </c>
      <c r="J377" s="103">
        <f>J378</f>
        <v>3998.7</v>
      </c>
    </row>
    <row r="378" spans="2:10" ht="12.75" customHeight="1">
      <c r="B378" s="201" t="s">
        <v>393</v>
      </c>
      <c r="C378" s="102" t="s">
        <v>212</v>
      </c>
      <c r="D378" s="102" t="s">
        <v>214</v>
      </c>
      <c r="E378" s="200" t="s">
        <v>392</v>
      </c>
      <c r="F378" s="202" t="s">
        <v>394</v>
      </c>
      <c r="G378" s="102"/>
      <c r="H378" s="103">
        <f>H379</f>
        <v>0</v>
      </c>
      <c r="I378" s="103">
        <f>I379</f>
        <v>0</v>
      </c>
      <c r="J378" s="103">
        <f>J379</f>
        <v>3998.7</v>
      </c>
    </row>
    <row r="379" spans="2:10" ht="12.75" customHeight="1">
      <c r="B379" s="203" t="s">
        <v>395</v>
      </c>
      <c r="C379" s="102" t="s">
        <v>212</v>
      </c>
      <c r="D379" s="102" t="s">
        <v>214</v>
      </c>
      <c r="E379" s="200" t="s">
        <v>392</v>
      </c>
      <c r="F379" s="204" t="s">
        <v>396</v>
      </c>
      <c r="G379" s="102"/>
      <c r="H379" s="103">
        <f>H380</f>
        <v>0</v>
      </c>
      <c r="I379" s="103">
        <f>I380</f>
        <v>0</v>
      </c>
      <c r="J379" s="103">
        <f>J380</f>
        <v>3998.7</v>
      </c>
    </row>
    <row r="380" spans="2:10" ht="26.25" customHeight="1">
      <c r="B380" s="203" t="s">
        <v>397</v>
      </c>
      <c r="C380" s="102" t="s">
        <v>212</v>
      </c>
      <c r="D380" s="102" t="s">
        <v>214</v>
      </c>
      <c r="E380" s="200" t="s">
        <v>392</v>
      </c>
      <c r="F380" s="204" t="s">
        <v>398</v>
      </c>
      <c r="G380" s="102"/>
      <c r="H380" s="103">
        <f>H381+H382+H383</f>
        <v>0</v>
      </c>
      <c r="I380" s="103">
        <f>I381+I382+I383</f>
        <v>0</v>
      </c>
      <c r="J380" s="103">
        <f>J381+J382+J383</f>
        <v>3998.7</v>
      </c>
    </row>
    <row r="381" spans="2:10" ht="12.75" customHeight="1">
      <c r="B381" s="147" t="s">
        <v>273</v>
      </c>
      <c r="C381" s="102" t="s">
        <v>212</v>
      </c>
      <c r="D381" s="102" t="s">
        <v>214</v>
      </c>
      <c r="E381" s="200" t="s">
        <v>392</v>
      </c>
      <c r="F381" s="102" t="s">
        <v>398</v>
      </c>
      <c r="G381" s="102" t="s">
        <v>399</v>
      </c>
      <c r="H381" s="103">
        <f>'Прил. 8'!I323</f>
        <v>0</v>
      </c>
      <c r="I381" s="103">
        <f>'Прил. 8'!J323</f>
        <v>0</v>
      </c>
      <c r="J381" s="103">
        <f>'Прил. 8'!K323</f>
        <v>0</v>
      </c>
    </row>
    <row r="382" spans="2:10" ht="12.75" customHeight="1">
      <c r="B382" s="147" t="s">
        <v>274</v>
      </c>
      <c r="C382" s="102" t="s">
        <v>212</v>
      </c>
      <c r="D382" s="102" t="s">
        <v>214</v>
      </c>
      <c r="E382" s="200" t="s">
        <v>392</v>
      </c>
      <c r="F382" s="102" t="s">
        <v>398</v>
      </c>
      <c r="G382" s="102" t="s">
        <v>333</v>
      </c>
      <c r="H382" s="103">
        <f>'Прил. 8'!I324</f>
        <v>0</v>
      </c>
      <c r="I382" s="103">
        <f>'Прил. 8'!J324</f>
        <v>0</v>
      </c>
      <c r="J382" s="103">
        <f>'Прил. 8'!K324</f>
        <v>0</v>
      </c>
    </row>
    <row r="383" spans="2:10" ht="12.75" customHeight="1">
      <c r="B383" s="147" t="s">
        <v>275</v>
      </c>
      <c r="C383" s="102" t="s">
        <v>212</v>
      </c>
      <c r="D383" s="102" t="s">
        <v>214</v>
      </c>
      <c r="E383" s="200" t="s">
        <v>392</v>
      </c>
      <c r="F383" s="102" t="s">
        <v>398</v>
      </c>
      <c r="G383" s="102" t="s">
        <v>307</v>
      </c>
      <c r="H383" s="103">
        <f>'Прил. 8'!I325</f>
        <v>0</v>
      </c>
      <c r="I383" s="103">
        <f>'Прил. 8'!J325</f>
        <v>0</v>
      </c>
      <c r="J383" s="103">
        <f>'Прил. 8'!K325</f>
        <v>3998.7</v>
      </c>
    </row>
    <row r="384" spans="2:10" ht="28.5" customHeight="1">
      <c r="B384" s="147" t="s">
        <v>400</v>
      </c>
      <c r="C384" s="102" t="s">
        <v>212</v>
      </c>
      <c r="D384" s="102" t="s">
        <v>214</v>
      </c>
      <c r="E384" s="200" t="s">
        <v>401</v>
      </c>
      <c r="F384" s="102"/>
      <c r="G384" s="102"/>
      <c r="H384" s="103">
        <f>H385</f>
        <v>0</v>
      </c>
      <c r="I384" s="103">
        <f>I385</f>
        <v>0</v>
      </c>
      <c r="J384" s="103">
        <f>J385</f>
        <v>40.4</v>
      </c>
    </row>
    <row r="385" spans="2:10" ht="12.75" customHeight="1">
      <c r="B385" s="201" t="s">
        <v>393</v>
      </c>
      <c r="C385" s="102" t="s">
        <v>212</v>
      </c>
      <c r="D385" s="102" t="s">
        <v>214</v>
      </c>
      <c r="E385" s="200" t="s">
        <v>401</v>
      </c>
      <c r="F385" s="202" t="s">
        <v>394</v>
      </c>
      <c r="G385" s="102"/>
      <c r="H385" s="103">
        <f>H386</f>
        <v>0</v>
      </c>
      <c r="I385" s="103">
        <f>I386</f>
        <v>0</v>
      </c>
      <c r="J385" s="103">
        <f>J386</f>
        <v>40.4</v>
      </c>
    </row>
    <row r="386" spans="2:10" ht="12.75" customHeight="1">
      <c r="B386" s="203" t="s">
        <v>395</v>
      </c>
      <c r="C386" s="102" t="s">
        <v>212</v>
      </c>
      <c r="D386" s="102" t="s">
        <v>214</v>
      </c>
      <c r="E386" s="200" t="s">
        <v>401</v>
      </c>
      <c r="F386" s="204" t="s">
        <v>396</v>
      </c>
      <c r="G386" s="102"/>
      <c r="H386" s="103">
        <f>H387</f>
        <v>0</v>
      </c>
      <c r="I386" s="103">
        <f>I387</f>
        <v>0</v>
      </c>
      <c r="J386" s="103">
        <f>J387</f>
        <v>40.4</v>
      </c>
    </row>
    <row r="387" spans="2:10" ht="26.25" customHeight="1">
      <c r="B387" s="203" t="s">
        <v>397</v>
      </c>
      <c r="C387" s="102" t="s">
        <v>212</v>
      </c>
      <c r="D387" s="102" t="s">
        <v>214</v>
      </c>
      <c r="E387" s="200" t="s">
        <v>401</v>
      </c>
      <c r="F387" s="204" t="s">
        <v>398</v>
      </c>
      <c r="G387" s="102"/>
      <c r="H387" s="103">
        <f>H388+H389+H390</f>
        <v>0</v>
      </c>
      <c r="I387" s="103">
        <f>I388+I389+I390</f>
        <v>0</v>
      </c>
      <c r="J387" s="103">
        <f>J388+J389+J390</f>
        <v>40.4</v>
      </c>
    </row>
    <row r="388" spans="2:10" ht="12.75" customHeight="1">
      <c r="B388" s="147" t="s">
        <v>273</v>
      </c>
      <c r="C388" s="102" t="s">
        <v>212</v>
      </c>
      <c r="D388" s="102" t="s">
        <v>214</v>
      </c>
      <c r="E388" s="200" t="s">
        <v>401</v>
      </c>
      <c r="F388" s="102" t="s">
        <v>398</v>
      </c>
      <c r="G388" s="102" t="s">
        <v>399</v>
      </c>
      <c r="H388" s="103">
        <f>'Прил. 8'!I330</f>
        <v>0</v>
      </c>
      <c r="I388" s="103">
        <f>'Прил. 8'!J330</f>
        <v>0</v>
      </c>
      <c r="J388" s="103">
        <f>'Прил. 8'!K330</f>
        <v>0</v>
      </c>
    </row>
    <row r="389" spans="2:10" ht="12.75" customHeight="1">
      <c r="B389" s="147" t="s">
        <v>274</v>
      </c>
      <c r="C389" s="102" t="s">
        <v>212</v>
      </c>
      <c r="D389" s="102" t="s">
        <v>214</v>
      </c>
      <c r="E389" s="200" t="s">
        <v>401</v>
      </c>
      <c r="F389" s="102" t="s">
        <v>398</v>
      </c>
      <c r="G389" s="102" t="s">
        <v>333</v>
      </c>
      <c r="H389" s="103">
        <f>'Прил. 8'!I331</f>
        <v>0</v>
      </c>
      <c r="I389" s="103">
        <f>'Прил. 8'!J331</f>
        <v>0</v>
      </c>
      <c r="J389" s="103">
        <f>'Прил. 8'!K331</f>
        <v>40.4</v>
      </c>
    </row>
    <row r="390" spans="2:10" ht="12.75" customHeight="1">
      <c r="B390" s="147" t="s">
        <v>275</v>
      </c>
      <c r="C390" s="102" t="s">
        <v>212</v>
      </c>
      <c r="D390" s="102" t="s">
        <v>214</v>
      </c>
      <c r="E390" s="200" t="s">
        <v>401</v>
      </c>
      <c r="F390" s="102" t="s">
        <v>398</v>
      </c>
      <c r="G390" s="102" t="s">
        <v>307</v>
      </c>
      <c r="H390" s="103">
        <f>'Прил. 8'!I332</f>
        <v>0</v>
      </c>
      <c r="I390" s="103">
        <f>'Прил. 8'!J332</f>
        <v>0</v>
      </c>
      <c r="J390" s="103">
        <f>'Прил. 8'!K332</f>
        <v>0</v>
      </c>
    </row>
    <row r="391" spans="2:10" ht="12.75" customHeight="1">
      <c r="B391" s="205" t="s">
        <v>215</v>
      </c>
      <c r="C391" s="146" t="s">
        <v>212</v>
      </c>
      <c r="D391" s="146" t="s">
        <v>216</v>
      </c>
      <c r="E391" s="102"/>
      <c r="F391" s="102"/>
      <c r="G391" s="102"/>
      <c r="H391" s="143">
        <f>H396+H430+H425+H393+H434</f>
        <v>18099.3</v>
      </c>
      <c r="I391" s="143">
        <f>I396+I430+I425+I393+I434</f>
        <v>22089</v>
      </c>
      <c r="J391" s="143">
        <f>J396+J430+J425+J393+J434</f>
        <v>25.6</v>
      </c>
    </row>
    <row r="392" spans="2:10" ht="12.75" customHeight="1">
      <c r="B392" s="206" t="s">
        <v>277</v>
      </c>
      <c r="C392" s="102" t="s">
        <v>212</v>
      </c>
      <c r="D392" s="102" t="s">
        <v>216</v>
      </c>
      <c r="E392" s="102" t="s">
        <v>278</v>
      </c>
      <c r="F392" s="102"/>
      <c r="G392" s="102"/>
      <c r="H392" s="143">
        <f>H393</f>
        <v>800</v>
      </c>
      <c r="I392" s="143">
        <f>I393</f>
        <v>0</v>
      </c>
      <c r="J392" s="143">
        <f>J393</f>
        <v>0</v>
      </c>
    </row>
    <row r="393" spans="2:10" ht="12.75" customHeight="1">
      <c r="B393" s="179" t="s">
        <v>293</v>
      </c>
      <c r="C393" s="102" t="s">
        <v>212</v>
      </c>
      <c r="D393" s="102" t="s">
        <v>216</v>
      </c>
      <c r="E393" s="102" t="s">
        <v>402</v>
      </c>
      <c r="F393" s="102" t="s">
        <v>294</v>
      </c>
      <c r="G393" s="102"/>
      <c r="H393" s="143">
        <f>H394</f>
        <v>800</v>
      </c>
      <c r="I393" s="143">
        <f>I394</f>
        <v>0</v>
      </c>
      <c r="J393" s="143">
        <f>J394</f>
        <v>0</v>
      </c>
    </row>
    <row r="394" spans="2:10" ht="53.25" customHeight="1">
      <c r="B394" s="171" t="s">
        <v>403</v>
      </c>
      <c r="C394" s="102" t="s">
        <v>212</v>
      </c>
      <c r="D394" s="102" t="s">
        <v>216</v>
      </c>
      <c r="E394" s="102" t="s">
        <v>402</v>
      </c>
      <c r="F394" s="102" t="s">
        <v>404</v>
      </c>
      <c r="G394" s="102"/>
      <c r="H394" s="143">
        <f>H395</f>
        <v>800</v>
      </c>
      <c r="I394" s="143">
        <f>I395</f>
        <v>0</v>
      </c>
      <c r="J394" s="143">
        <f>J395</f>
        <v>0</v>
      </c>
    </row>
    <row r="395" spans="2:10" ht="12.75" customHeight="1">
      <c r="B395" s="154" t="s">
        <v>273</v>
      </c>
      <c r="C395" s="102" t="s">
        <v>212</v>
      </c>
      <c r="D395" s="102" t="s">
        <v>216</v>
      </c>
      <c r="E395" s="102" t="s">
        <v>402</v>
      </c>
      <c r="F395" s="102" t="s">
        <v>404</v>
      </c>
      <c r="G395" s="102" t="s">
        <v>297</v>
      </c>
      <c r="H395" s="143">
        <f>'Прил. 8'!I337</f>
        <v>800</v>
      </c>
      <c r="I395" s="143">
        <f>'Прил. 8'!J337</f>
        <v>0</v>
      </c>
      <c r="J395" s="143">
        <f>'Прил. 8'!K337</f>
        <v>0</v>
      </c>
    </row>
    <row r="396" spans="2:10" ht="27.75" customHeight="1">
      <c r="B396" s="207" t="s">
        <v>405</v>
      </c>
      <c r="C396" s="102" t="s">
        <v>212</v>
      </c>
      <c r="D396" s="102" t="s">
        <v>216</v>
      </c>
      <c r="E396" s="150" t="s">
        <v>406</v>
      </c>
      <c r="F396" s="102"/>
      <c r="G396" s="102"/>
      <c r="H396" s="143">
        <f>H397+H401+H408+H412+H405+H419+H420</f>
        <v>17198.3</v>
      </c>
      <c r="I396" s="143">
        <f>I397+I401+I408+I412+I405+I419+I420</f>
        <v>22089</v>
      </c>
      <c r="J396" s="143">
        <f>J397+J401+J408+J412+J405+J419+J420</f>
        <v>25.6</v>
      </c>
    </row>
    <row r="397" spans="2:10" ht="15.75" customHeight="1" hidden="1">
      <c r="B397" s="172" t="s">
        <v>407</v>
      </c>
      <c r="C397" s="102" t="s">
        <v>212</v>
      </c>
      <c r="D397" s="102" t="s">
        <v>216</v>
      </c>
      <c r="E397" s="150" t="s">
        <v>408</v>
      </c>
      <c r="F397" s="102"/>
      <c r="G397" s="102"/>
      <c r="H397" s="143">
        <f>H398</f>
        <v>0</v>
      </c>
      <c r="I397" s="143">
        <f>I398</f>
        <v>0</v>
      </c>
      <c r="J397" s="143">
        <f>J398</f>
        <v>0</v>
      </c>
    </row>
    <row r="398" spans="2:10" ht="12.75" customHeight="1" hidden="1">
      <c r="B398" s="157" t="s">
        <v>289</v>
      </c>
      <c r="C398" s="102" t="s">
        <v>212</v>
      </c>
      <c r="D398" s="102" t="s">
        <v>216</v>
      </c>
      <c r="E398" s="150" t="s">
        <v>408</v>
      </c>
      <c r="F398" s="102" t="s">
        <v>290</v>
      </c>
      <c r="G398" s="175"/>
      <c r="H398" s="143">
        <f>H399</f>
        <v>0</v>
      </c>
      <c r="I398" s="143">
        <f>I399</f>
        <v>0</v>
      </c>
      <c r="J398" s="143">
        <f>J399</f>
        <v>0</v>
      </c>
    </row>
    <row r="399" spans="2:10" ht="12.75" customHeight="1" hidden="1">
      <c r="B399" s="157" t="s">
        <v>291</v>
      </c>
      <c r="C399" s="102" t="s">
        <v>212</v>
      </c>
      <c r="D399" s="102" t="s">
        <v>216</v>
      </c>
      <c r="E399" s="150" t="s">
        <v>408</v>
      </c>
      <c r="F399" s="102" t="s">
        <v>292</v>
      </c>
      <c r="G399" s="102"/>
      <c r="H399" s="143">
        <f>H400</f>
        <v>0</v>
      </c>
      <c r="I399" s="143">
        <f>I400</f>
        <v>0</v>
      </c>
      <c r="J399" s="143">
        <f>J400</f>
        <v>0</v>
      </c>
    </row>
    <row r="400" spans="2:10" ht="14.25" customHeight="1" hidden="1">
      <c r="B400" s="154" t="s">
        <v>273</v>
      </c>
      <c r="C400" s="102" t="s">
        <v>212</v>
      </c>
      <c r="D400" s="102" t="s">
        <v>216</v>
      </c>
      <c r="E400" s="150" t="s">
        <v>408</v>
      </c>
      <c r="F400" s="102" t="s">
        <v>292</v>
      </c>
      <c r="G400" s="102">
        <v>2</v>
      </c>
      <c r="H400" s="143"/>
      <c r="I400" s="143"/>
      <c r="J400" s="143"/>
    </row>
    <row r="401" spans="2:10" ht="12.75" customHeight="1">
      <c r="B401" s="172" t="s">
        <v>409</v>
      </c>
      <c r="C401" s="102" t="s">
        <v>212</v>
      </c>
      <c r="D401" s="102" t="s">
        <v>216</v>
      </c>
      <c r="E401" s="150" t="s">
        <v>410</v>
      </c>
      <c r="F401" s="102"/>
      <c r="G401" s="102"/>
      <c r="H401" s="143">
        <f>H402</f>
        <v>928.7</v>
      </c>
      <c r="I401" s="143">
        <f>I402</f>
        <v>0</v>
      </c>
      <c r="J401" s="143">
        <f>J402</f>
        <v>0</v>
      </c>
    </row>
    <row r="402" spans="2:10" ht="12.75" customHeight="1">
      <c r="B402" s="157" t="s">
        <v>289</v>
      </c>
      <c r="C402" s="102" t="s">
        <v>212</v>
      </c>
      <c r="D402" s="102" t="s">
        <v>216</v>
      </c>
      <c r="E402" s="150" t="s">
        <v>410</v>
      </c>
      <c r="F402" s="102" t="s">
        <v>290</v>
      </c>
      <c r="G402" s="102"/>
      <c r="H402" s="143">
        <f>H403</f>
        <v>928.7</v>
      </c>
      <c r="I402" s="143">
        <f>I403</f>
        <v>0</v>
      </c>
      <c r="J402" s="143">
        <f>J403</f>
        <v>0</v>
      </c>
    </row>
    <row r="403" spans="2:10" ht="14.25" customHeight="1">
      <c r="B403" s="157" t="s">
        <v>291</v>
      </c>
      <c r="C403" s="102" t="s">
        <v>212</v>
      </c>
      <c r="D403" s="102" t="s">
        <v>216</v>
      </c>
      <c r="E403" s="150" t="s">
        <v>410</v>
      </c>
      <c r="F403" s="102" t="s">
        <v>292</v>
      </c>
      <c r="G403" s="102"/>
      <c r="H403" s="143">
        <f>H404</f>
        <v>928.7</v>
      </c>
      <c r="I403" s="143">
        <f>I404</f>
        <v>0</v>
      </c>
      <c r="J403" s="143">
        <f>J404</f>
        <v>0</v>
      </c>
    </row>
    <row r="404" spans="2:10" ht="12.75" customHeight="1">
      <c r="B404" s="154" t="s">
        <v>273</v>
      </c>
      <c r="C404" s="102" t="s">
        <v>212</v>
      </c>
      <c r="D404" s="102" t="s">
        <v>216</v>
      </c>
      <c r="E404" s="150" t="s">
        <v>410</v>
      </c>
      <c r="F404" s="102" t="s">
        <v>292</v>
      </c>
      <c r="G404" s="102" t="s">
        <v>297</v>
      </c>
      <c r="H404" s="143">
        <f>'Прил. 8'!I351+'Прил. 8'!I719</f>
        <v>928.7</v>
      </c>
      <c r="I404" s="143">
        <f>'Прил. 8'!J351+'Прил. 8'!J719</f>
        <v>0</v>
      </c>
      <c r="J404" s="143">
        <f>'Прил. 8'!K351+'Прил. 8'!K719</f>
        <v>0</v>
      </c>
    </row>
    <row r="405" spans="2:10" ht="12.75" customHeight="1">
      <c r="B405" s="156" t="s">
        <v>359</v>
      </c>
      <c r="C405" s="102" t="s">
        <v>212</v>
      </c>
      <c r="D405" s="102" t="s">
        <v>216</v>
      </c>
      <c r="E405" s="150" t="s">
        <v>410</v>
      </c>
      <c r="F405" s="102" t="s">
        <v>360</v>
      </c>
      <c r="G405" s="102"/>
      <c r="H405" s="143">
        <f>H406</f>
        <v>2825.7</v>
      </c>
      <c r="I405" s="143">
        <f>I406</f>
        <v>0</v>
      </c>
      <c r="J405" s="143">
        <f>J406</f>
        <v>0</v>
      </c>
    </row>
    <row r="406" spans="2:10" ht="12.75" customHeight="1">
      <c r="B406" s="156" t="s">
        <v>156</v>
      </c>
      <c r="C406" s="102" t="s">
        <v>212</v>
      </c>
      <c r="D406" s="102" t="s">
        <v>216</v>
      </c>
      <c r="E406" s="150" t="s">
        <v>410</v>
      </c>
      <c r="F406" s="102" t="s">
        <v>376</v>
      </c>
      <c r="G406" s="102"/>
      <c r="H406" s="143">
        <f>H407</f>
        <v>2825.7</v>
      </c>
      <c r="I406" s="143">
        <f>I407</f>
        <v>0</v>
      </c>
      <c r="J406" s="143">
        <f>J407</f>
        <v>0</v>
      </c>
    </row>
    <row r="407" spans="2:10" ht="12.75" customHeight="1">
      <c r="B407" s="154" t="s">
        <v>273</v>
      </c>
      <c r="C407" s="102" t="s">
        <v>212</v>
      </c>
      <c r="D407" s="102" t="s">
        <v>216</v>
      </c>
      <c r="E407" s="150" t="s">
        <v>410</v>
      </c>
      <c r="F407" s="102" t="s">
        <v>376</v>
      </c>
      <c r="G407" s="102" t="s">
        <v>297</v>
      </c>
      <c r="H407" s="143">
        <f>'Прил. 8'!I580</f>
        <v>2825.7</v>
      </c>
      <c r="I407" s="143">
        <f>'Прил. 8'!J580</f>
        <v>0</v>
      </c>
      <c r="J407" s="143">
        <f>'Прил. 8'!K580</f>
        <v>0</v>
      </c>
    </row>
    <row r="408" spans="2:10" ht="12.75" customHeight="1" hidden="1">
      <c r="B408" s="172" t="s">
        <v>411</v>
      </c>
      <c r="C408" s="102" t="s">
        <v>212</v>
      </c>
      <c r="D408" s="102" t="s">
        <v>216</v>
      </c>
      <c r="E408" s="150" t="s">
        <v>412</v>
      </c>
      <c r="F408" s="102"/>
      <c r="G408" s="102"/>
      <c r="H408" s="143">
        <f>H409</f>
        <v>0</v>
      </c>
      <c r="I408" s="143">
        <f>I409</f>
        <v>0</v>
      </c>
      <c r="J408" s="143">
        <f>J409</f>
        <v>0</v>
      </c>
    </row>
    <row r="409" spans="2:10" ht="14.25" customHeight="1" hidden="1">
      <c r="B409" s="157" t="s">
        <v>289</v>
      </c>
      <c r="C409" s="102" t="s">
        <v>212</v>
      </c>
      <c r="D409" s="102" t="s">
        <v>216</v>
      </c>
      <c r="E409" s="150" t="s">
        <v>412</v>
      </c>
      <c r="F409" s="102" t="s">
        <v>290</v>
      </c>
      <c r="G409" s="102"/>
      <c r="H409" s="143">
        <f>H410</f>
        <v>0</v>
      </c>
      <c r="I409" s="143">
        <f>I410</f>
        <v>0</v>
      </c>
      <c r="J409" s="143">
        <f>J410</f>
        <v>0</v>
      </c>
    </row>
    <row r="410" spans="2:10" ht="12.75" customHeight="1" hidden="1">
      <c r="B410" s="157" t="s">
        <v>291</v>
      </c>
      <c r="C410" s="102" t="s">
        <v>212</v>
      </c>
      <c r="D410" s="102" t="s">
        <v>216</v>
      </c>
      <c r="E410" s="150" t="s">
        <v>412</v>
      </c>
      <c r="F410" s="102" t="s">
        <v>292</v>
      </c>
      <c r="G410" s="102"/>
      <c r="H410" s="143">
        <f>H411</f>
        <v>0</v>
      </c>
      <c r="I410" s="143">
        <f>I411</f>
        <v>0</v>
      </c>
      <c r="J410" s="143">
        <f>J411</f>
        <v>0</v>
      </c>
    </row>
    <row r="411" spans="2:10" ht="12.75" customHeight="1" hidden="1">
      <c r="B411" s="154" t="s">
        <v>273</v>
      </c>
      <c r="C411" s="102" t="s">
        <v>212</v>
      </c>
      <c r="D411" s="102" t="s">
        <v>216</v>
      </c>
      <c r="E411" s="150" t="s">
        <v>412</v>
      </c>
      <c r="F411" s="102" t="s">
        <v>292</v>
      </c>
      <c r="G411" s="102" t="s">
        <v>297</v>
      </c>
      <c r="H411" s="143"/>
      <c r="I411" s="143"/>
      <c r="J411" s="143"/>
    </row>
    <row r="412" spans="2:10" ht="12.75" customHeight="1" hidden="1">
      <c r="B412" s="172" t="s">
        <v>413</v>
      </c>
      <c r="C412" s="102" t="s">
        <v>212</v>
      </c>
      <c r="D412" s="102" t="s">
        <v>216</v>
      </c>
      <c r="E412" s="150" t="s">
        <v>414</v>
      </c>
      <c r="F412" s="102"/>
      <c r="G412" s="102"/>
      <c r="H412" s="143">
        <f>H413</f>
        <v>0</v>
      </c>
      <c r="I412" s="143">
        <f>I413</f>
        <v>0</v>
      </c>
      <c r="J412" s="143">
        <f>J413</f>
        <v>0</v>
      </c>
    </row>
    <row r="413" spans="2:10" ht="12.75" customHeight="1" hidden="1">
      <c r="B413" s="157" t="s">
        <v>289</v>
      </c>
      <c r="C413" s="102" t="s">
        <v>212</v>
      </c>
      <c r="D413" s="102" t="s">
        <v>216</v>
      </c>
      <c r="E413" s="150" t="s">
        <v>414</v>
      </c>
      <c r="F413" s="102" t="s">
        <v>290</v>
      </c>
      <c r="G413" s="102"/>
      <c r="H413" s="143">
        <f>H414</f>
        <v>0</v>
      </c>
      <c r="I413" s="143">
        <f>I414</f>
        <v>0</v>
      </c>
      <c r="J413" s="143">
        <f>J414</f>
        <v>0</v>
      </c>
    </row>
    <row r="414" spans="2:10" ht="12.75" customHeight="1" hidden="1">
      <c r="B414" s="157" t="s">
        <v>291</v>
      </c>
      <c r="C414" s="102" t="s">
        <v>212</v>
      </c>
      <c r="D414" s="102" t="s">
        <v>216</v>
      </c>
      <c r="E414" s="150" t="s">
        <v>414</v>
      </c>
      <c r="F414" s="102" t="s">
        <v>292</v>
      </c>
      <c r="G414" s="102"/>
      <c r="H414" s="143">
        <f>H415</f>
        <v>0</v>
      </c>
      <c r="I414" s="143">
        <f>I415</f>
        <v>0</v>
      </c>
      <c r="J414" s="143">
        <f>J415</f>
        <v>0</v>
      </c>
    </row>
    <row r="415" spans="2:10" ht="12.75" customHeight="1" hidden="1">
      <c r="B415" s="154" t="s">
        <v>273</v>
      </c>
      <c r="C415" s="102" t="s">
        <v>212</v>
      </c>
      <c r="D415" s="102" t="s">
        <v>216</v>
      </c>
      <c r="E415" s="150" t="s">
        <v>414</v>
      </c>
      <c r="F415" s="102" t="s">
        <v>292</v>
      </c>
      <c r="G415" s="102" t="s">
        <v>297</v>
      </c>
      <c r="H415" s="143"/>
      <c r="I415" s="143"/>
      <c r="J415" s="143"/>
    </row>
    <row r="416" spans="2:10" ht="28.5" customHeight="1">
      <c r="B416" s="156" t="s">
        <v>415</v>
      </c>
      <c r="C416" s="102" t="s">
        <v>212</v>
      </c>
      <c r="D416" s="102" t="s">
        <v>216</v>
      </c>
      <c r="E416" s="150" t="s">
        <v>416</v>
      </c>
      <c r="F416" s="102"/>
      <c r="G416" s="102"/>
      <c r="H416" s="143">
        <f>H417</f>
        <v>3517</v>
      </c>
      <c r="I416" s="143">
        <f>I417</f>
        <v>2078.1</v>
      </c>
      <c r="J416" s="143">
        <f>J417</f>
        <v>25.6</v>
      </c>
    </row>
    <row r="417" spans="2:10" ht="12.75" customHeight="1">
      <c r="B417" s="157" t="s">
        <v>289</v>
      </c>
      <c r="C417" s="102" t="s">
        <v>212</v>
      </c>
      <c r="D417" s="102" t="s">
        <v>216</v>
      </c>
      <c r="E417" s="150" t="s">
        <v>416</v>
      </c>
      <c r="F417" s="102" t="s">
        <v>290</v>
      </c>
      <c r="G417" s="102"/>
      <c r="H417" s="143">
        <f>H418</f>
        <v>3517</v>
      </c>
      <c r="I417" s="143">
        <f>I418</f>
        <v>2078.1</v>
      </c>
      <c r="J417" s="143">
        <f>J418</f>
        <v>25.6</v>
      </c>
    </row>
    <row r="418" spans="2:10" ht="12.75" customHeight="1">
      <c r="B418" s="157" t="s">
        <v>291</v>
      </c>
      <c r="C418" s="102" t="s">
        <v>212</v>
      </c>
      <c r="D418" s="102" t="s">
        <v>216</v>
      </c>
      <c r="E418" s="150" t="s">
        <v>416</v>
      </c>
      <c r="F418" s="102" t="s">
        <v>292</v>
      </c>
      <c r="G418" s="102"/>
      <c r="H418" s="143">
        <f>H419</f>
        <v>3517</v>
      </c>
      <c r="I418" s="143">
        <f>I419</f>
        <v>2078.1</v>
      </c>
      <c r="J418" s="143">
        <f>J419</f>
        <v>25.6</v>
      </c>
    </row>
    <row r="419" spans="2:10" ht="12.75" customHeight="1">
      <c r="B419" s="154" t="s">
        <v>273</v>
      </c>
      <c r="C419" s="102" t="s">
        <v>212</v>
      </c>
      <c r="D419" s="102" t="s">
        <v>216</v>
      </c>
      <c r="E419" s="150" t="s">
        <v>416</v>
      </c>
      <c r="F419" s="102" t="s">
        <v>292</v>
      </c>
      <c r="G419" s="102" t="s">
        <v>297</v>
      </c>
      <c r="H419" s="143">
        <f>'Прил. 8'!I72</f>
        <v>3517</v>
      </c>
      <c r="I419" s="143">
        <f>'Прил. 8'!J72</f>
        <v>2078.1</v>
      </c>
      <c r="J419" s="143">
        <f>'Прил. 8'!K72</f>
        <v>25.6</v>
      </c>
    </row>
    <row r="420" spans="2:10" ht="28.5">
      <c r="B420" s="181" t="s">
        <v>417</v>
      </c>
      <c r="C420" s="165" t="s">
        <v>212</v>
      </c>
      <c r="D420" s="165" t="s">
        <v>216</v>
      </c>
      <c r="E420" s="208" t="s">
        <v>418</v>
      </c>
      <c r="F420" s="209"/>
      <c r="G420" s="165"/>
      <c r="H420" s="183">
        <f>H421</f>
        <v>9926.9</v>
      </c>
      <c r="I420" s="183">
        <f>I421</f>
        <v>20010.9</v>
      </c>
      <c r="J420" s="183"/>
    </row>
    <row r="421" spans="2:10" ht="12.75" customHeight="1">
      <c r="B421" s="210" t="s">
        <v>419</v>
      </c>
      <c r="C421" s="165" t="s">
        <v>212</v>
      </c>
      <c r="D421" s="165" t="s">
        <v>216</v>
      </c>
      <c r="E421" s="208" t="s">
        <v>418</v>
      </c>
      <c r="F421" s="209" t="s">
        <v>394</v>
      </c>
      <c r="G421" s="165"/>
      <c r="H421" s="183">
        <f>H422</f>
        <v>9926.9</v>
      </c>
      <c r="I421" s="183">
        <f>I422</f>
        <v>20010.9</v>
      </c>
      <c r="J421" s="183"/>
    </row>
    <row r="422" spans="2:10" ht="12.75" customHeight="1">
      <c r="B422" s="210" t="s">
        <v>395</v>
      </c>
      <c r="C422" s="165" t="s">
        <v>212</v>
      </c>
      <c r="D422" s="165" t="s">
        <v>216</v>
      </c>
      <c r="E422" s="208" t="s">
        <v>418</v>
      </c>
      <c r="F422" s="209" t="s">
        <v>396</v>
      </c>
      <c r="G422" s="165"/>
      <c r="H422" s="183">
        <f>H423+H424</f>
        <v>9926.9</v>
      </c>
      <c r="I422" s="183">
        <f>I423+I424</f>
        <v>20010.9</v>
      </c>
      <c r="J422" s="183"/>
    </row>
    <row r="423" spans="2:10" ht="12.75" customHeight="1">
      <c r="B423" s="211" t="s">
        <v>273</v>
      </c>
      <c r="C423" s="165" t="s">
        <v>212</v>
      </c>
      <c r="D423" s="165" t="s">
        <v>216</v>
      </c>
      <c r="E423" s="208" t="s">
        <v>420</v>
      </c>
      <c r="F423" s="209" t="s">
        <v>396</v>
      </c>
      <c r="G423" s="165" t="s">
        <v>297</v>
      </c>
      <c r="H423" s="183">
        <v>642.9</v>
      </c>
      <c r="I423" s="183">
        <v>1294.9</v>
      </c>
      <c r="J423" s="183"/>
    </row>
    <row r="424" spans="2:10" ht="12.75" customHeight="1">
      <c r="B424" s="212" t="s">
        <v>274</v>
      </c>
      <c r="C424" s="165" t="s">
        <v>212</v>
      </c>
      <c r="D424" s="165" t="s">
        <v>216</v>
      </c>
      <c r="E424" s="150" t="s">
        <v>421</v>
      </c>
      <c r="F424" s="213" t="s">
        <v>396</v>
      </c>
      <c r="G424" s="165" t="s">
        <v>333</v>
      </c>
      <c r="H424" s="183">
        <v>9284</v>
      </c>
      <c r="I424" s="183">
        <v>18716</v>
      </c>
      <c r="J424" s="183"/>
    </row>
    <row r="425" spans="2:10" ht="12.75" customHeight="1" hidden="1">
      <c r="B425" s="156" t="s">
        <v>277</v>
      </c>
      <c r="C425" s="102" t="s">
        <v>212</v>
      </c>
      <c r="D425" s="102" t="s">
        <v>216</v>
      </c>
      <c r="E425" s="170" t="s">
        <v>278</v>
      </c>
      <c r="F425" s="102"/>
      <c r="G425" s="102"/>
      <c r="H425" s="180">
        <f>H426</f>
        <v>0</v>
      </c>
      <c r="I425" s="143">
        <f>I426</f>
        <v>0</v>
      </c>
      <c r="J425" s="143">
        <f>J426</f>
        <v>0</v>
      </c>
    </row>
    <row r="426" spans="2:10" ht="28.5" customHeight="1" hidden="1">
      <c r="B426" s="156" t="s">
        <v>342</v>
      </c>
      <c r="C426" s="102" t="s">
        <v>212</v>
      </c>
      <c r="D426" s="102" t="s">
        <v>216</v>
      </c>
      <c r="E426" s="170" t="s">
        <v>343</v>
      </c>
      <c r="F426" s="102"/>
      <c r="G426" s="102"/>
      <c r="H426" s="143">
        <f>H427</f>
        <v>0</v>
      </c>
      <c r="I426" s="143">
        <f>I427</f>
        <v>0</v>
      </c>
      <c r="J426" s="143">
        <f>J427</f>
        <v>0</v>
      </c>
    </row>
    <row r="427" spans="2:10" ht="12.75" customHeight="1" hidden="1">
      <c r="B427" s="157" t="s">
        <v>289</v>
      </c>
      <c r="C427" s="102" t="s">
        <v>212</v>
      </c>
      <c r="D427" s="102" t="s">
        <v>216</v>
      </c>
      <c r="E427" s="170" t="s">
        <v>343</v>
      </c>
      <c r="F427" s="102" t="s">
        <v>290</v>
      </c>
      <c r="G427" s="102"/>
      <c r="H427" s="143">
        <f>H428</f>
        <v>0</v>
      </c>
      <c r="I427" s="143">
        <f>I428</f>
        <v>0</v>
      </c>
      <c r="J427" s="143">
        <f>J428</f>
        <v>0</v>
      </c>
    </row>
    <row r="428" spans="2:10" ht="12.75" customHeight="1" hidden="1">
      <c r="B428" s="157" t="s">
        <v>291</v>
      </c>
      <c r="C428" s="102" t="s">
        <v>212</v>
      </c>
      <c r="D428" s="102" t="s">
        <v>216</v>
      </c>
      <c r="E428" s="170" t="s">
        <v>343</v>
      </c>
      <c r="F428" s="102" t="s">
        <v>292</v>
      </c>
      <c r="G428" s="102"/>
      <c r="H428" s="143">
        <f>H429</f>
        <v>0</v>
      </c>
      <c r="I428" s="143">
        <f>I429</f>
        <v>0</v>
      </c>
      <c r="J428" s="143">
        <f>J429</f>
        <v>0</v>
      </c>
    </row>
    <row r="429" spans="2:10" ht="12.75" customHeight="1" hidden="1">
      <c r="B429" s="154" t="s">
        <v>273</v>
      </c>
      <c r="C429" s="102" t="s">
        <v>212</v>
      </c>
      <c r="D429" s="102" t="s">
        <v>216</v>
      </c>
      <c r="E429" s="170" t="s">
        <v>343</v>
      </c>
      <c r="F429" s="102" t="s">
        <v>292</v>
      </c>
      <c r="G429" s="102" t="s">
        <v>297</v>
      </c>
      <c r="H429" s="143">
        <f>'Прил. 8'!I733</f>
        <v>0</v>
      </c>
      <c r="I429" s="143">
        <f>'Прил. 8'!J733</f>
        <v>0</v>
      </c>
      <c r="J429" s="143">
        <f>'Прил. 8'!K733</f>
        <v>0</v>
      </c>
    </row>
    <row r="430" spans="2:12" ht="26.25" customHeight="1">
      <c r="B430" s="154" t="s">
        <v>422</v>
      </c>
      <c r="C430" s="102" t="s">
        <v>212</v>
      </c>
      <c r="D430" s="102" t="s">
        <v>216</v>
      </c>
      <c r="E430" s="150" t="s">
        <v>423</v>
      </c>
      <c r="F430" s="102"/>
      <c r="G430" s="102"/>
      <c r="H430" s="143">
        <f>H431</f>
        <v>101</v>
      </c>
      <c r="I430" s="143">
        <f>I431</f>
        <v>0</v>
      </c>
      <c r="J430" s="143">
        <f>J431</f>
        <v>0</v>
      </c>
      <c r="L430" s="196"/>
    </row>
    <row r="431" spans="2:10" ht="15.75" customHeight="1">
      <c r="B431" s="147" t="s">
        <v>359</v>
      </c>
      <c r="C431" s="102" t="s">
        <v>212</v>
      </c>
      <c r="D431" s="102" t="s">
        <v>216</v>
      </c>
      <c r="E431" s="150" t="s">
        <v>423</v>
      </c>
      <c r="F431" s="102" t="s">
        <v>360</v>
      </c>
      <c r="G431" s="102"/>
      <c r="H431" s="143">
        <f>H432</f>
        <v>101</v>
      </c>
      <c r="I431" s="143">
        <f>I432</f>
        <v>0</v>
      </c>
      <c r="J431" s="143">
        <f>J432</f>
        <v>0</v>
      </c>
    </row>
    <row r="432" spans="2:10" ht="14.25" customHeight="1">
      <c r="B432" s="154" t="s">
        <v>156</v>
      </c>
      <c r="C432" s="102" t="s">
        <v>212</v>
      </c>
      <c r="D432" s="102" t="s">
        <v>216</v>
      </c>
      <c r="E432" s="150" t="s">
        <v>423</v>
      </c>
      <c r="F432" s="102" t="s">
        <v>376</v>
      </c>
      <c r="G432" s="102"/>
      <c r="H432" s="143">
        <f>H433</f>
        <v>101</v>
      </c>
      <c r="I432" s="143">
        <f>I433</f>
        <v>0</v>
      </c>
      <c r="J432" s="143">
        <f>J433</f>
        <v>0</v>
      </c>
    </row>
    <row r="433" spans="2:10" ht="15.75" customHeight="1">
      <c r="B433" s="157" t="s">
        <v>274</v>
      </c>
      <c r="C433" s="102" t="s">
        <v>212</v>
      </c>
      <c r="D433" s="102" t="s">
        <v>216</v>
      </c>
      <c r="E433" s="150" t="s">
        <v>423</v>
      </c>
      <c r="F433" s="102" t="s">
        <v>376</v>
      </c>
      <c r="G433" s="102" t="s">
        <v>333</v>
      </c>
      <c r="H433" s="143">
        <f>'Прил. 8'!I592</f>
        <v>101</v>
      </c>
      <c r="I433" s="143">
        <f>'Прил. 8'!J592</f>
        <v>0</v>
      </c>
      <c r="J433" s="143">
        <f>'Прил. 8'!K592</f>
        <v>0</v>
      </c>
    </row>
    <row r="434" spans="2:10" ht="15.75" customHeight="1" hidden="1">
      <c r="B434" s="156" t="s">
        <v>424</v>
      </c>
      <c r="C434" s="102" t="s">
        <v>212</v>
      </c>
      <c r="D434" s="102" t="s">
        <v>216</v>
      </c>
      <c r="E434" s="102" t="s">
        <v>425</v>
      </c>
      <c r="F434" s="102"/>
      <c r="G434" s="102"/>
      <c r="H434" s="103">
        <f>H435</f>
        <v>0</v>
      </c>
      <c r="I434" s="143"/>
      <c r="J434" s="143"/>
    </row>
    <row r="435" spans="2:10" ht="28.5" customHeight="1" hidden="1">
      <c r="B435" s="156" t="s">
        <v>415</v>
      </c>
      <c r="C435" s="102" t="s">
        <v>212</v>
      </c>
      <c r="D435" s="102" t="s">
        <v>216</v>
      </c>
      <c r="E435" s="102" t="s">
        <v>425</v>
      </c>
      <c r="F435" s="102"/>
      <c r="G435" s="102"/>
      <c r="H435" s="103">
        <f>H436</f>
        <v>0</v>
      </c>
      <c r="I435" s="143"/>
      <c r="J435" s="143"/>
    </row>
    <row r="436" spans="2:10" ht="15.75" customHeight="1" hidden="1">
      <c r="B436" s="157" t="s">
        <v>289</v>
      </c>
      <c r="C436" s="102" t="s">
        <v>212</v>
      </c>
      <c r="D436" s="102" t="s">
        <v>216</v>
      </c>
      <c r="E436" s="102" t="s">
        <v>425</v>
      </c>
      <c r="F436" s="102" t="s">
        <v>290</v>
      </c>
      <c r="G436" s="102"/>
      <c r="H436" s="103">
        <f>H437</f>
        <v>0</v>
      </c>
      <c r="I436" s="143"/>
      <c r="J436" s="143"/>
    </row>
    <row r="437" spans="2:10" ht="15.75" customHeight="1" hidden="1">
      <c r="B437" s="157" t="s">
        <v>291</v>
      </c>
      <c r="C437" s="102" t="s">
        <v>212</v>
      </c>
      <c r="D437" s="102" t="s">
        <v>216</v>
      </c>
      <c r="E437" s="102" t="s">
        <v>425</v>
      </c>
      <c r="F437" s="102" t="s">
        <v>292</v>
      </c>
      <c r="G437" s="102"/>
      <c r="H437" s="103">
        <f>H438</f>
        <v>0</v>
      </c>
      <c r="I437" s="143"/>
      <c r="J437" s="143"/>
    </row>
    <row r="438" spans="2:10" ht="15.75" customHeight="1" hidden="1">
      <c r="B438" s="154" t="s">
        <v>273</v>
      </c>
      <c r="C438" s="102" t="s">
        <v>212</v>
      </c>
      <c r="D438" s="102" t="s">
        <v>216</v>
      </c>
      <c r="E438" s="102" t="s">
        <v>425</v>
      </c>
      <c r="F438" s="102" t="s">
        <v>292</v>
      </c>
      <c r="G438" s="102" t="s">
        <v>297</v>
      </c>
      <c r="H438" s="103"/>
      <c r="I438" s="143"/>
      <c r="J438" s="143"/>
    </row>
    <row r="439" spans="2:10" ht="12.75" customHeight="1">
      <c r="B439" s="214" t="s">
        <v>217</v>
      </c>
      <c r="C439" s="146" t="s">
        <v>212</v>
      </c>
      <c r="D439" s="146" t="s">
        <v>218</v>
      </c>
      <c r="E439" s="170"/>
      <c r="F439" s="102"/>
      <c r="G439" s="102"/>
      <c r="H439" s="215">
        <f>H485+H490+H454+H476+H497+H440+H471</f>
        <v>3311.6</v>
      </c>
      <c r="I439" s="215">
        <f>I485+I490+I454+I476+I497+I440+I471</f>
        <v>2950.3</v>
      </c>
      <c r="J439" s="215">
        <f>J485+J490+J454+J476+J497+J440+J471</f>
        <v>0</v>
      </c>
    </row>
    <row r="440" spans="2:10" ht="28.5" customHeight="1">
      <c r="B440" s="216" t="s">
        <v>426</v>
      </c>
      <c r="C440" s="101" t="s">
        <v>212</v>
      </c>
      <c r="D440" s="101" t="s">
        <v>218</v>
      </c>
      <c r="E440" s="10" t="s">
        <v>427</v>
      </c>
      <c r="F440" s="101"/>
      <c r="G440" s="101"/>
      <c r="H440" s="142">
        <f>H441</f>
        <v>0</v>
      </c>
      <c r="I440" s="142">
        <f>I441</f>
        <v>10.3</v>
      </c>
      <c r="J440" s="142">
        <f>J441</f>
        <v>0</v>
      </c>
    </row>
    <row r="441" spans="2:10" ht="12.75" customHeight="1">
      <c r="B441" s="177" t="s">
        <v>428</v>
      </c>
      <c r="C441" s="102" t="s">
        <v>212</v>
      </c>
      <c r="D441" s="102" t="s">
        <v>218</v>
      </c>
      <c r="E441" s="176" t="s">
        <v>429</v>
      </c>
      <c r="F441" s="102"/>
      <c r="G441" s="102"/>
      <c r="H441" s="143">
        <f>H442+H448</f>
        <v>0</v>
      </c>
      <c r="I441" s="143">
        <f>I442+I448</f>
        <v>10.3</v>
      </c>
      <c r="J441" s="143">
        <f>J442+J448</f>
        <v>0</v>
      </c>
    </row>
    <row r="442" spans="2:10" ht="12.75" customHeight="1">
      <c r="B442" s="154" t="s">
        <v>430</v>
      </c>
      <c r="C442" s="102" t="s">
        <v>212</v>
      </c>
      <c r="D442" s="102" t="s">
        <v>218</v>
      </c>
      <c r="E442" s="176" t="s">
        <v>431</v>
      </c>
      <c r="F442" s="102"/>
      <c r="G442" s="102"/>
      <c r="H442" s="143">
        <f>H443</f>
        <v>0</v>
      </c>
      <c r="I442" s="143">
        <f>I443</f>
        <v>3</v>
      </c>
      <c r="J442" s="143">
        <f>J443</f>
        <v>0</v>
      </c>
    </row>
    <row r="443" spans="2:10" ht="12.75" customHeight="1">
      <c r="B443" s="157" t="s">
        <v>289</v>
      </c>
      <c r="C443" s="102" t="s">
        <v>212</v>
      </c>
      <c r="D443" s="102" t="s">
        <v>218</v>
      </c>
      <c r="E443" s="176" t="s">
        <v>431</v>
      </c>
      <c r="F443" s="102" t="s">
        <v>290</v>
      </c>
      <c r="G443" s="102"/>
      <c r="H443" s="143">
        <f>H444</f>
        <v>0</v>
      </c>
      <c r="I443" s="143">
        <f>I444</f>
        <v>3</v>
      </c>
      <c r="J443" s="143">
        <f>J444</f>
        <v>0</v>
      </c>
    </row>
    <row r="444" spans="2:10" ht="12.75" customHeight="1">
      <c r="B444" s="157" t="s">
        <v>291</v>
      </c>
      <c r="C444" s="102" t="s">
        <v>212</v>
      </c>
      <c r="D444" s="102" t="s">
        <v>218</v>
      </c>
      <c r="E444" s="176" t="s">
        <v>431</v>
      </c>
      <c r="F444" s="102" t="s">
        <v>292</v>
      </c>
      <c r="G444" s="102"/>
      <c r="H444" s="143">
        <f>H445+H446+H447</f>
        <v>0</v>
      </c>
      <c r="I444" s="143">
        <f>I445+I446+I447</f>
        <v>3</v>
      </c>
      <c r="J444" s="143">
        <f>J445+J446+J447</f>
        <v>0</v>
      </c>
    </row>
    <row r="445" spans="2:10" ht="12.75" customHeight="1">
      <c r="B445" s="154" t="s">
        <v>273</v>
      </c>
      <c r="C445" s="102" t="s">
        <v>212</v>
      </c>
      <c r="D445" s="102" t="s">
        <v>218</v>
      </c>
      <c r="E445" s="176" t="s">
        <v>431</v>
      </c>
      <c r="F445" s="102" t="s">
        <v>292</v>
      </c>
      <c r="G445" s="102" t="s">
        <v>297</v>
      </c>
      <c r="H445" s="143">
        <f>'Прил. 8'!I393</f>
        <v>0</v>
      </c>
      <c r="I445" s="143">
        <f>'Прил. 8'!J393</f>
        <v>3</v>
      </c>
      <c r="J445" s="143">
        <f>'Прил. 8'!K393</f>
        <v>0</v>
      </c>
    </row>
    <row r="446" spans="2:10" ht="12.75" customHeight="1">
      <c r="B446" s="154" t="s">
        <v>274</v>
      </c>
      <c r="C446" s="102" t="s">
        <v>212</v>
      </c>
      <c r="D446" s="102" t="s">
        <v>218</v>
      </c>
      <c r="E446" s="176" t="s">
        <v>431</v>
      </c>
      <c r="F446" s="102" t="s">
        <v>292</v>
      </c>
      <c r="G446" s="102" t="s">
        <v>333</v>
      </c>
      <c r="H446" s="143">
        <f>'Прил. 8'!I394</f>
        <v>0</v>
      </c>
      <c r="I446" s="143">
        <f>'Прил. 8'!J394</f>
        <v>0</v>
      </c>
      <c r="J446" s="143">
        <f>'Прил. 8'!K394</f>
        <v>0</v>
      </c>
    </row>
    <row r="447" spans="2:10" ht="12.75" customHeight="1">
      <c r="B447" s="154" t="s">
        <v>275</v>
      </c>
      <c r="C447" s="102" t="s">
        <v>212</v>
      </c>
      <c r="D447" s="102" t="s">
        <v>218</v>
      </c>
      <c r="E447" s="176" t="s">
        <v>431</v>
      </c>
      <c r="F447" s="102" t="s">
        <v>292</v>
      </c>
      <c r="G447" s="102" t="s">
        <v>307</v>
      </c>
      <c r="H447" s="143">
        <f>'Прил. 8'!I395</f>
        <v>0</v>
      </c>
      <c r="I447" s="143">
        <f>'Прил. 8'!J395</f>
        <v>0</v>
      </c>
      <c r="J447" s="143">
        <f>'Прил. 8'!K395</f>
        <v>0</v>
      </c>
    </row>
    <row r="448" spans="2:10" ht="12.75" customHeight="1">
      <c r="B448" s="154" t="s">
        <v>432</v>
      </c>
      <c r="C448" s="102" t="s">
        <v>212</v>
      </c>
      <c r="D448" s="102" t="s">
        <v>218</v>
      </c>
      <c r="E448" s="176" t="s">
        <v>433</v>
      </c>
      <c r="F448" s="102"/>
      <c r="G448" s="102"/>
      <c r="H448" s="143">
        <f>H449</f>
        <v>0</v>
      </c>
      <c r="I448" s="143">
        <f>I449</f>
        <v>7.3</v>
      </c>
      <c r="J448" s="143">
        <f>J449</f>
        <v>0</v>
      </c>
    </row>
    <row r="449" spans="2:10" ht="12.75" customHeight="1">
      <c r="B449" s="157" t="s">
        <v>289</v>
      </c>
      <c r="C449" s="102" t="s">
        <v>212</v>
      </c>
      <c r="D449" s="102" t="s">
        <v>218</v>
      </c>
      <c r="E449" s="176" t="s">
        <v>433</v>
      </c>
      <c r="F449" s="102" t="s">
        <v>290</v>
      </c>
      <c r="G449" s="102"/>
      <c r="H449" s="143">
        <f>H450</f>
        <v>0</v>
      </c>
      <c r="I449" s="143">
        <f>I450</f>
        <v>7.3</v>
      </c>
      <c r="J449" s="143">
        <f>J450</f>
        <v>0</v>
      </c>
    </row>
    <row r="450" spans="2:10" ht="12.75" customHeight="1">
      <c r="B450" s="157" t="s">
        <v>291</v>
      </c>
      <c r="C450" s="102" t="s">
        <v>212</v>
      </c>
      <c r="D450" s="102" t="s">
        <v>218</v>
      </c>
      <c r="E450" s="176" t="s">
        <v>433</v>
      </c>
      <c r="F450" s="102" t="s">
        <v>292</v>
      </c>
      <c r="G450" s="102"/>
      <c r="H450" s="143">
        <f>H451+H452+H453</f>
        <v>0</v>
      </c>
      <c r="I450" s="143">
        <f>I451+I452+I453</f>
        <v>7.3</v>
      </c>
      <c r="J450" s="143">
        <f>J451+J452+J453</f>
        <v>0</v>
      </c>
    </row>
    <row r="451" spans="2:10" ht="12.75" customHeight="1">
      <c r="B451" s="154" t="s">
        <v>273</v>
      </c>
      <c r="C451" s="102" t="s">
        <v>212</v>
      </c>
      <c r="D451" s="102" t="s">
        <v>218</v>
      </c>
      <c r="E451" s="176" t="s">
        <v>433</v>
      </c>
      <c r="F451" s="102" t="s">
        <v>292</v>
      </c>
      <c r="G451" s="102" t="s">
        <v>297</v>
      </c>
      <c r="H451" s="143">
        <f>'Прил. 8'!I399</f>
        <v>0</v>
      </c>
      <c r="I451" s="143">
        <f>'Прил. 8'!J399</f>
        <v>7.3</v>
      </c>
      <c r="J451" s="143">
        <f>'Прил. 8'!K399</f>
        <v>0</v>
      </c>
    </row>
    <row r="452" spans="2:10" ht="12.75" customHeight="1">
      <c r="B452" s="154" t="s">
        <v>274</v>
      </c>
      <c r="C452" s="102" t="s">
        <v>212</v>
      </c>
      <c r="D452" s="102" t="s">
        <v>218</v>
      </c>
      <c r="E452" s="176" t="s">
        <v>433</v>
      </c>
      <c r="F452" s="102" t="s">
        <v>292</v>
      </c>
      <c r="G452" s="102" t="s">
        <v>333</v>
      </c>
      <c r="H452" s="143">
        <f>'Прил. 8'!I400</f>
        <v>0</v>
      </c>
      <c r="I452" s="143">
        <f>'Прил. 8'!J400</f>
        <v>0</v>
      </c>
      <c r="J452" s="143">
        <f>'Прил. 8'!K400</f>
        <v>0</v>
      </c>
    </row>
    <row r="453" spans="2:10" ht="12.75" customHeight="1">
      <c r="B453" s="154" t="s">
        <v>275</v>
      </c>
      <c r="C453" s="102" t="s">
        <v>212</v>
      </c>
      <c r="D453" s="102" t="s">
        <v>218</v>
      </c>
      <c r="E453" s="176" t="s">
        <v>433</v>
      </c>
      <c r="F453" s="102" t="s">
        <v>292</v>
      </c>
      <c r="G453" s="102" t="s">
        <v>307</v>
      </c>
      <c r="H453" s="143">
        <f>'Прил. 8'!I401</f>
        <v>0</v>
      </c>
      <c r="I453" s="143">
        <f>'Прил. 8'!J401</f>
        <v>0</v>
      </c>
      <c r="J453" s="143">
        <f>'Прил. 8'!K401</f>
        <v>0</v>
      </c>
    </row>
    <row r="454" spans="2:12" ht="28.5" customHeight="1">
      <c r="B454" s="217" t="s">
        <v>434</v>
      </c>
      <c r="C454" s="102" t="s">
        <v>212</v>
      </c>
      <c r="D454" s="102" t="s">
        <v>218</v>
      </c>
      <c r="E454" s="176" t="s">
        <v>435</v>
      </c>
      <c r="F454" s="102"/>
      <c r="G454" s="102"/>
      <c r="H454" s="103">
        <f>H466+H459+H455</f>
        <v>1494.7</v>
      </c>
      <c r="I454" s="143">
        <v>0</v>
      </c>
      <c r="J454" s="143">
        <v>0</v>
      </c>
      <c r="L454" s="196"/>
    </row>
    <row r="455" spans="2:10" ht="15.75" customHeight="1">
      <c r="B455" s="172" t="s">
        <v>301</v>
      </c>
      <c r="C455" s="102" t="s">
        <v>212</v>
      </c>
      <c r="D455" s="102" t="s">
        <v>218</v>
      </c>
      <c r="E455" s="176" t="s">
        <v>436</v>
      </c>
      <c r="F455" s="102"/>
      <c r="G455" s="102"/>
      <c r="H455" s="103">
        <f>H456</f>
        <v>1494.7</v>
      </c>
      <c r="I455" s="103">
        <f>I456</f>
        <v>0</v>
      </c>
      <c r="J455" s="103">
        <f>J456</f>
        <v>0</v>
      </c>
    </row>
    <row r="456" spans="2:10" ht="15.75" customHeight="1">
      <c r="B456" s="157" t="s">
        <v>289</v>
      </c>
      <c r="C456" s="102" t="s">
        <v>212</v>
      </c>
      <c r="D456" s="102" t="s">
        <v>218</v>
      </c>
      <c r="E456" s="176" t="s">
        <v>436</v>
      </c>
      <c r="F456" s="102" t="s">
        <v>290</v>
      </c>
      <c r="G456" s="102"/>
      <c r="H456" s="103">
        <f>H457</f>
        <v>1494.7</v>
      </c>
      <c r="I456" s="103">
        <f>I457</f>
        <v>0</v>
      </c>
      <c r="J456" s="103">
        <f>J457</f>
        <v>0</v>
      </c>
    </row>
    <row r="457" spans="2:10" ht="15.75" customHeight="1">
      <c r="B457" s="157" t="s">
        <v>291</v>
      </c>
      <c r="C457" s="102" t="s">
        <v>212</v>
      </c>
      <c r="D457" s="102" t="s">
        <v>218</v>
      </c>
      <c r="E457" s="176" t="s">
        <v>436</v>
      </c>
      <c r="F457" s="102" t="s">
        <v>292</v>
      </c>
      <c r="G457" s="102"/>
      <c r="H457" s="103">
        <f>H458</f>
        <v>1494.7</v>
      </c>
      <c r="I457" s="103">
        <f>I458</f>
        <v>0</v>
      </c>
      <c r="J457" s="103">
        <f>J458</f>
        <v>0</v>
      </c>
    </row>
    <row r="458" spans="2:10" ht="15.75" customHeight="1">
      <c r="B458" s="154" t="s">
        <v>274</v>
      </c>
      <c r="C458" s="102" t="s">
        <v>212</v>
      </c>
      <c r="D458" s="102" t="s">
        <v>218</v>
      </c>
      <c r="E458" s="176" t="s">
        <v>436</v>
      </c>
      <c r="F458" s="102" t="s">
        <v>292</v>
      </c>
      <c r="G458" s="102" t="s">
        <v>333</v>
      </c>
      <c r="H458" s="103">
        <f>'Прил. 8'!I370</f>
        <v>1494.7</v>
      </c>
      <c r="I458" s="103">
        <f>'Прил. 8'!J370</f>
        <v>0</v>
      </c>
      <c r="J458" s="103">
        <f>'Прил. 8'!K370</f>
        <v>0</v>
      </c>
    </row>
    <row r="459" spans="2:10" ht="15.75" customHeight="1" hidden="1">
      <c r="B459" s="172" t="s">
        <v>301</v>
      </c>
      <c r="C459" s="102" t="s">
        <v>212</v>
      </c>
      <c r="D459" s="102" t="s">
        <v>218</v>
      </c>
      <c r="E459" s="176" t="s">
        <v>437</v>
      </c>
      <c r="F459" s="102"/>
      <c r="G459" s="102"/>
      <c r="H459" s="103">
        <f>H460+H463</f>
        <v>0</v>
      </c>
      <c r="I459" s="103">
        <f>I460+I463</f>
        <v>0</v>
      </c>
      <c r="J459" s="103">
        <f>J460+J463</f>
        <v>0</v>
      </c>
    </row>
    <row r="460" spans="2:10" ht="15.75" customHeight="1" hidden="1">
      <c r="B460" s="157" t="s">
        <v>289</v>
      </c>
      <c r="C460" s="102" t="s">
        <v>212</v>
      </c>
      <c r="D460" s="102" t="s">
        <v>218</v>
      </c>
      <c r="E460" s="176" t="s">
        <v>437</v>
      </c>
      <c r="F460" s="102" t="s">
        <v>290</v>
      </c>
      <c r="G460" s="102"/>
      <c r="H460" s="103">
        <f>H461</f>
        <v>0</v>
      </c>
      <c r="I460" s="103">
        <f>I461</f>
        <v>0</v>
      </c>
      <c r="J460" s="103">
        <f>J461</f>
        <v>0</v>
      </c>
    </row>
    <row r="461" spans="2:10" ht="15.75" customHeight="1" hidden="1">
      <c r="B461" s="157" t="s">
        <v>291</v>
      </c>
      <c r="C461" s="102" t="s">
        <v>212</v>
      </c>
      <c r="D461" s="102" t="s">
        <v>218</v>
      </c>
      <c r="E461" s="176" t="s">
        <v>437</v>
      </c>
      <c r="F461" s="102" t="s">
        <v>292</v>
      </c>
      <c r="G461" s="102"/>
      <c r="H461" s="103">
        <f>H462</f>
        <v>0</v>
      </c>
      <c r="I461" s="103">
        <f>I462</f>
        <v>0</v>
      </c>
      <c r="J461" s="103">
        <f>J462</f>
        <v>0</v>
      </c>
    </row>
    <row r="462" spans="2:10" ht="15.75" customHeight="1" hidden="1">
      <c r="B462" s="154" t="s">
        <v>273</v>
      </c>
      <c r="C462" s="102" t="s">
        <v>212</v>
      </c>
      <c r="D462" s="102" t="s">
        <v>218</v>
      </c>
      <c r="E462" s="176" t="s">
        <v>437</v>
      </c>
      <c r="F462" s="102" t="s">
        <v>292</v>
      </c>
      <c r="G462" s="102" t="s">
        <v>297</v>
      </c>
      <c r="H462" s="103">
        <f>'Прил. 8'!I374</f>
        <v>0</v>
      </c>
      <c r="I462" s="103">
        <f>'Прил. 8'!J374</f>
        <v>0</v>
      </c>
      <c r="J462" s="103">
        <f>'Прил. 8'!K374</f>
        <v>0</v>
      </c>
    </row>
    <row r="463" spans="2:10" ht="15.75" customHeight="1" hidden="1">
      <c r="B463" s="157" t="s">
        <v>293</v>
      </c>
      <c r="C463" s="102" t="s">
        <v>212</v>
      </c>
      <c r="D463" s="102" t="s">
        <v>218</v>
      </c>
      <c r="E463" s="176" t="s">
        <v>437</v>
      </c>
      <c r="F463" s="102" t="s">
        <v>294</v>
      </c>
      <c r="G463" s="102"/>
      <c r="H463" s="103">
        <f>H464</f>
        <v>0</v>
      </c>
      <c r="I463" s="103">
        <f>I464</f>
        <v>0</v>
      </c>
      <c r="J463" s="103">
        <f>J464</f>
        <v>0</v>
      </c>
    </row>
    <row r="464" spans="2:10" ht="15.75" customHeight="1" hidden="1">
      <c r="B464" s="179" t="s">
        <v>345</v>
      </c>
      <c r="C464" s="102" t="s">
        <v>212</v>
      </c>
      <c r="D464" s="102" t="s">
        <v>218</v>
      </c>
      <c r="E464" s="176" t="s">
        <v>437</v>
      </c>
      <c r="F464" s="102" t="s">
        <v>346</v>
      </c>
      <c r="G464" s="102"/>
      <c r="H464" s="103">
        <f>H465</f>
        <v>0</v>
      </c>
      <c r="I464" s="103">
        <f>I465</f>
        <v>0</v>
      </c>
      <c r="J464" s="103">
        <f>J465</f>
        <v>0</v>
      </c>
    </row>
    <row r="465" spans="2:10" ht="15.75" customHeight="1" hidden="1">
      <c r="B465" s="154" t="s">
        <v>273</v>
      </c>
      <c r="C465" s="102" t="s">
        <v>212</v>
      </c>
      <c r="D465" s="102" t="s">
        <v>218</v>
      </c>
      <c r="E465" s="176" t="s">
        <v>437</v>
      </c>
      <c r="F465" s="102" t="s">
        <v>346</v>
      </c>
      <c r="G465" s="102" t="s">
        <v>297</v>
      </c>
      <c r="H465" s="103">
        <f>'Прил. 8'!I377</f>
        <v>0</v>
      </c>
      <c r="I465" s="103">
        <f>'Прил. 8'!J377</f>
        <v>0</v>
      </c>
      <c r="J465" s="103">
        <f>'Прил. 8'!K377</f>
        <v>0</v>
      </c>
    </row>
    <row r="466" spans="2:10" ht="12.75" customHeight="1" hidden="1">
      <c r="B466" s="172" t="s">
        <v>301</v>
      </c>
      <c r="C466" s="102" t="s">
        <v>212</v>
      </c>
      <c r="D466" s="102" t="s">
        <v>218</v>
      </c>
      <c r="E466" s="176" t="s">
        <v>438</v>
      </c>
      <c r="F466" s="102"/>
      <c r="G466" s="102"/>
      <c r="H466" s="103">
        <f>H467</f>
        <v>0</v>
      </c>
      <c r="I466" s="143">
        <v>0</v>
      </c>
      <c r="J466" s="143">
        <v>0</v>
      </c>
    </row>
    <row r="467" spans="2:10" ht="12.75" customHeight="1" hidden="1">
      <c r="B467" s="157" t="s">
        <v>289</v>
      </c>
      <c r="C467" s="102" t="s">
        <v>212</v>
      </c>
      <c r="D467" s="102" t="s">
        <v>218</v>
      </c>
      <c r="E467" s="176" t="s">
        <v>438</v>
      </c>
      <c r="F467" s="102" t="s">
        <v>290</v>
      </c>
      <c r="G467" s="102"/>
      <c r="H467" s="103">
        <f>H468</f>
        <v>0</v>
      </c>
      <c r="I467" s="143">
        <v>0</v>
      </c>
      <c r="J467" s="143">
        <v>0</v>
      </c>
    </row>
    <row r="468" spans="2:10" ht="12.75" customHeight="1" hidden="1">
      <c r="B468" s="157" t="s">
        <v>291</v>
      </c>
      <c r="C468" s="102" t="s">
        <v>212</v>
      </c>
      <c r="D468" s="102" t="s">
        <v>218</v>
      </c>
      <c r="E468" s="176" t="s">
        <v>438</v>
      </c>
      <c r="F468" s="102" t="s">
        <v>292</v>
      </c>
      <c r="G468" s="102"/>
      <c r="H468" s="103">
        <f>H469+H470</f>
        <v>0</v>
      </c>
      <c r="I468" s="143">
        <v>0</v>
      </c>
      <c r="J468" s="143">
        <v>0</v>
      </c>
    </row>
    <row r="469" spans="2:10" ht="12.75" customHeight="1" hidden="1">
      <c r="B469" s="154" t="s">
        <v>273</v>
      </c>
      <c r="C469" s="102" t="s">
        <v>212</v>
      </c>
      <c r="D469" s="102" t="s">
        <v>218</v>
      </c>
      <c r="E469" s="176" t="s">
        <v>438</v>
      </c>
      <c r="F469" s="102" t="s">
        <v>292</v>
      </c>
      <c r="G469" s="102" t="s">
        <v>297</v>
      </c>
      <c r="H469" s="103">
        <f>'Прил. 8'!I381</f>
        <v>0</v>
      </c>
      <c r="I469" s="103">
        <f>'Прил. 8'!J381</f>
        <v>0</v>
      </c>
      <c r="J469" s="103">
        <f>'Прил. 8'!K381</f>
        <v>0</v>
      </c>
    </row>
    <row r="470" spans="2:10" ht="12.75" customHeight="1" hidden="1">
      <c r="B470" s="154" t="s">
        <v>274</v>
      </c>
      <c r="C470" s="102" t="s">
        <v>212</v>
      </c>
      <c r="D470" s="102" t="s">
        <v>218</v>
      </c>
      <c r="E470" s="176" t="s">
        <v>438</v>
      </c>
      <c r="F470" s="102" t="s">
        <v>292</v>
      </c>
      <c r="G470" s="102" t="s">
        <v>333</v>
      </c>
      <c r="H470" s="103">
        <f>'Прил. 8'!I382</f>
        <v>0</v>
      </c>
      <c r="I470" s="103">
        <f>'Прил. 8'!J382</f>
        <v>0</v>
      </c>
      <c r="J470" s="103">
        <f>'Прил. 8'!K382</f>
        <v>0</v>
      </c>
    </row>
    <row r="471" spans="2:12" ht="15">
      <c r="B471" s="144" t="str">
        <f>'Прил. 8'!B735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71" s="169" t="s">
        <v>212</v>
      </c>
      <c r="D471" s="169" t="s">
        <v>218</v>
      </c>
      <c r="E471" s="218" t="s">
        <v>439</v>
      </c>
      <c r="F471" s="212"/>
      <c r="G471" s="212"/>
      <c r="H471" s="219">
        <f>H472</f>
        <v>0</v>
      </c>
      <c r="I471" s="219">
        <f>I472</f>
        <v>0</v>
      </c>
      <c r="J471" s="219">
        <f>J472</f>
        <v>0</v>
      </c>
      <c r="L471" s="220"/>
    </row>
    <row r="472" spans="2:10" ht="28.5">
      <c r="B472" s="154" t="s">
        <v>440</v>
      </c>
      <c r="C472" s="102" t="s">
        <v>212</v>
      </c>
      <c r="D472" s="102" t="s">
        <v>218</v>
      </c>
      <c r="E472" s="218" t="s">
        <v>439</v>
      </c>
      <c r="F472" s="102"/>
      <c r="G472" s="102"/>
      <c r="H472" s="103">
        <f>H473</f>
        <v>0</v>
      </c>
      <c r="I472" s="103">
        <f>I473</f>
        <v>0</v>
      </c>
      <c r="J472" s="103">
        <f>J473</f>
        <v>0</v>
      </c>
    </row>
    <row r="473" spans="2:10" ht="15.75" customHeight="1">
      <c r="B473" s="154" t="s">
        <v>289</v>
      </c>
      <c r="C473" s="102" t="s">
        <v>212</v>
      </c>
      <c r="D473" s="102" t="s">
        <v>218</v>
      </c>
      <c r="E473" s="218" t="s">
        <v>439</v>
      </c>
      <c r="F473" s="102" t="s">
        <v>290</v>
      </c>
      <c r="G473" s="102"/>
      <c r="H473" s="103">
        <f>H474</f>
        <v>0</v>
      </c>
      <c r="I473" s="103">
        <f>I474</f>
        <v>0</v>
      </c>
      <c r="J473" s="103">
        <f>J474</f>
        <v>0</v>
      </c>
    </row>
    <row r="474" spans="2:10" ht="12.75" customHeight="1">
      <c r="B474" s="154" t="s">
        <v>291</v>
      </c>
      <c r="C474" s="102" t="s">
        <v>212</v>
      </c>
      <c r="D474" s="102" t="s">
        <v>218</v>
      </c>
      <c r="E474" s="218" t="s">
        <v>439</v>
      </c>
      <c r="F474" s="102" t="s">
        <v>292</v>
      </c>
      <c r="G474" s="102"/>
      <c r="H474" s="103">
        <f>H475</f>
        <v>0</v>
      </c>
      <c r="I474" s="103">
        <f>I475</f>
        <v>0</v>
      </c>
      <c r="J474" s="103">
        <f>J475</f>
        <v>0</v>
      </c>
    </row>
    <row r="475" spans="2:10" ht="12.75" customHeight="1">
      <c r="B475" s="154" t="s">
        <v>273</v>
      </c>
      <c r="C475" s="102" t="s">
        <v>212</v>
      </c>
      <c r="D475" s="102" t="s">
        <v>218</v>
      </c>
      <c r="E475" s="218" t="s">
        <v>439</v>
      </c>
      <c r="F475" s="102" t="s">
        <v>441</v>
      </c>
      <c r="G475" s="102" t="s">
        <v>297</v>
      </c>
      <c r="H475" s="103">
        <f>'Прил. 8'!I739</f>
        <v>0</v>
      </c>
      <c r="I475" s="103">
        <f>'Прил. 8'!J739</f>
        <v>0</v>
      </c>
      <c r="J475" s="103">
        <f>'Прил. 8'!K739</f>
        <v>0</v>
      </c>
    </row>
    <row r="476" spans="2:10" ht="12.75" customHeight="1">
      <c r="B476" s="197" t="s">
        <v>277</v>
      </c>
      <c r="C476" s="102" t="s">
        <v>212</v>
      </c>
      <c r="D476" s="102" t="s">
        <v>218</v>
      </c>
      <c r="E476" s="176" t="s">
        <v>278</v>
      </c>
      <c r="F476" s="102"/>
      <c r="G476" s="102"/>
      <c r="H476" s="103">
        <f>H481+H477</f>
        <v>1142.4</v>
      </c>
      <c r="I476" s="103">
        <f>I481+I477</f>
        <v>2940</v>
      </c>
      <c r="J476" s="103">
        <f>J481+J477</f>
        <v>0</v>
      </c>
    </row>
    <row r="477" spans="2:10" ht="28.5" customHeight="1" hidden="1">
      <c r="B477" s="197" t="s">
        <v>342</v>
      </c>
      <c r="C477" s="102" t="s">
        <v>212</v>
      </c>
      <c r="D477" s="102" t="s">
        <v>218</v>
      </c>
      <c r="E477" s="176" t="s">
        <v>343</v>
      </c>
      <c r="F477" s="102"/>
      <c r="G477" s="102"/>
      <c r="H477" s="103">
        <f>H478</f>
        <v>0</v>
      </c>
      <c r="I477" s="143">
        <v>0</v>
      </c>
      <c r="J477" s="143">
        <v>0</v>
      </c>
    </row>
    <row r="478" spans="2:10" ht="12.75" customHeight="1" hidden="1">
      <c r="B478" s="157" t="s">
        <v>289</v>
      </c>
      <c r="C478" s="102" t="s">
        <v>212</v>
      </c>
      <c r="D478" s="102" t="s">
        <v>218</v>
      </c>
      <c r="E478" s="176" t="s">
        <v>343</v>
      </c>
      <c r="F478" s="102" t="s">
        <v>290</v>
      </c>
      <c r="G478" s="102"/>
      <c r="H478" s="103">
        <f>H479</f>
        <v>0</v>
      </c>
      <c r="I478" s="143">
        <v>0</v>
      </c>
      <c r="J478" s="143">
        <v>0</v>
      </c>
    </row>
    <row r="479" spans="2:10" ht="12.75" customHeight="1" hidden="1">
      <c r="B479" s="157" t="s">
        <v>291</v>
      </c>
      <c r="C479" s="102" t="s">
        <v>212</v>
      </c>
      <c r="D479" s="102" t="s">
        <v>218</v>
      </c>
      <c r="E479" s="176" t="s">
        <v>343</v>
      </c>
      <c r="F479" s="102" t="s">
        <v>292</v>
      </c>
      <c r="G479" s="102"/>
      <c r="H479" s="103">
        <f>H480</f>
        <v>0</v>
      </c>
      <c r="I479" s="143">
        <v>0</v>
      </c>
      <c r="J479" s="143">
        <v>0</v>
      </c>
    </row>
    <row r="480" spans="2:10" ht="12.75" customHeight="1" hidden="1">
      <c r="B480" s="154" t="s">
        <v>273</v>
      </c>
      <c r="C480" s="102" t="s">
        <v>212</v>
      </c>
      <c r="D480" s="102" t="s">
        <v>218</v>
      </c>
      <c r="E480" s="176" t="s">
        <v>343</v>
      </c>
      <c r="F480" s="102" t="s">
        <v>292</v>
      </c>
      <c r="G480" s="102" t="s">
        <v>297</v>
      </c>
      <c r="H480" s="103">
        <f>'Прил. 8'!I744</f>
        <v>0</v>
      </c>
      <c r="I480" s="103">
        <f>'Прил. 8'!J744</f>
        <v>0</v>
      </c>
      <c r="J480" s="103">
        <f>'Прил. 8'!K744</f>
        <v>0</v>
      </c>
    </row>
    <row r="481" spans="2:10" ht="15.75" customHeight="1">
      <c r="B481" s="197" t="s">
        <v>217</v>
      </c>
      <c r="C481" s="102" t="s">
        <v>212</v>
      </c>
      <c r="D481" s="102" t="s">
        <v>218</v>
      </c>
      <c r="E481" s="176" t="s">
        <v>442</v>
      </c>
      <c r="F481" s="102"/>
      <c r="G481" s="102"/>
      <c r="H481" s="103">
        <f>H482</f>
        <v>1142.4</v>
      </c>
      <c r="I481" s="103">
        <f>I482</f>
        <v>2940</v>
      </c>
      <c r="J481" s="103">
        <f>J482</f>
        <v>0</v>
      </c>
    </row>
    <row r="482" spans="2:10" ht="12.75" customHeight="1">
      <c r="B482" s="157" t="s">
        <v>289</v>
      </c>
      <c r="C482" s="102" t="s">
        <v>212</v>
      </c>
      <c r="D482" s="102" t="s">
        <v>218</v>
      </c>
      <c r="E482" s="176" t="s">
        <v>442</v>
      </c>
      <c r="F482" s="102" t="s">
        <v>290</v>
      </c>
      <c r="G482" s="102"/>
      <c r="H482" s="103">
        <f>H483</f>
        <v>1142.4</v>
      </c>
      <c r="I482" s="103">
        <f>I483</f>
        <v>2940</v>
      </c>
      <c r="J482" s="103">
        <f>J483</f>
        <v>0</v>
      </c>
    </row>
    <row r="483" spans="2:10" ht="12.75" customHeight="1">
      <c r="B483" s="157" t="s">
        <v>291</v>
      </c>
      <c r="C483" s="102" t="s">
        <v>212</v>
      </c>
      <c r="D483" s="102" t="s">
        <v>218</v>
      </c>
      <c r="E483" s="176" t="s">
        <v>442</v>
      </c>
      <c r="F483" s="102" t="s">
        <v>292</v>
      </c>
      <c r="G483" s="102"/>
      <c r="H483" s="103">
        <f>H484</f>
        <v>1142.4</v>
      </c>
      <c r="I483" s="103">
        <f>I484</f>
        <v>2940</v>
      </c>
      <c r="J483" s="103">
        <f>J484</f>
        <v>0</v>
      </c>
    </row>
    <row r="484" spans="2:10" ht="12.75" customHeight="1">
      <c r="B484" s="154" t="s">
        <v>273</v>
      </c>
      <c r="C484" s="102" t="s">
        <v>212</v>
      </c>
      <c r="D484" s="102" t="s">
        <v>218</v>
      </c>
      <c r="E484" s="176" t="s">
        <v>442</v>
      </c>
      <c r="F484" s="102" t="s">
        <v>292</v>
      </c>
      <c r="G484" s="102" t="s">
        <v>297</v>
      </c>
      <c r="H484" s="103">
        <f>'Прил. 8'!I387+'Прил. 8'!I748</f>
        <v>1142.4</v>
      </c>
      <c r="I484" s="103">
        <f>'Прил. 8'!J387+'Прил. 8'!J748</f>
        <v>2940</v>
      </c>
      <c r="J484" s="103">
        <f>'Прил. 8'!K387+'Прил. 8'!K748</f>
        <v>0</v>
      </c>
    </row>
    <row r="485" spans="2:10" ht="12.75" customHeight="1" hidden="1">
      <c r="B485" s="156" t="s">
        <v>277</v>
      </c>
      <c r="C485" s="102" t="s">
        <v>212</v>
      </c>
      <c r="D485" s="102" t="s">
        <v>218</v>
      </c>
      <c r="E485" s="170" t="s">
        <v>278</v>
      </c>
      <c r="F485" s="102"/>
      <c r="G485" s="102"/>
      <c r="H485" s="143">
        <f>H486</f>
        <v>0</v>
      </c>
      <c r="I485" s="143">
        <f>I486</f>
        <v>0</v>
      </c>
      <c r="J485" s="143">
        <f>J486</f>
        <v>0</v>
      </c>
    </row>
    <row r="486" spans="2:10" ht="27.75" customHeight="1" hidden="1">
      <c r="B486" s="156" t="s">
        <v>342</v>
      </c>
      <c r="C486" s="102" t="s">
        <v>212</v>
      </c>
      <c r="D486" s="102" t="s">
        <v>218</v>
      </c>
      <c r="E486" s="170" t="s">
        <v>343</v>
      </c>
      <c r="F486" s="102"/>
      <c r="G486" s="102"/>
      <c r="H486" s="143">
        <f>H487</f>
        <v>0</v>
      </c>
      <c r="I486" s="143">
        <f>I487</f>
        <v>0</v>
      </c>
      <c r="J486" s="143">
        <f>J487</f>
        <v>0</v>
      </c>
    </row>
    <row r="487" spans="2:10" ht="14.25" customHeight="1" hidden="1">
      <c r="B487" s="157" t="s">
        <v>289</v>
      </c>
      <c r="C487" s="102" t="s">
        <v>212</v>
      </c>
      <c r="D487" s="102" t="s">
        <v>218</v>
      </c>
      <c r="E487" s="170" t="s">
        <v>343</v>
      </c>
      <c r="F487" s="102" t="s">
        <v>290</v>
      </c>
      <c r="G487" s="102"/>
      <c r="H487" s="143">
        <f>H488</f>
        <v>0</v>
      </c>
      <c r="I487" s="143">
        <f>I488</f>
        <v>0</v>
      </c>
      <c r="J487" s="143">
        <f>J488</f>
        <v>0</v>
      </c>
    </row>
    <row r="488" spans="2:10" ht="14.25" customHeight="1" hidden="1">
      <c r="B488" s="157" t="s">
        <v>291</v>
      </c>
      <c r="C488" s="102" t="s">
        <v>212</v>
      </c>
      <c r="D488" s="102" t="s">
        <v>218</v>
      </c>
      <c r="E488" s="170" t="s">
        <v>343</v>
      </c>
      <c r="F488" s="102" t="s">
        <v>292</v>
      </c>
      <c r="G488" s="102"/>
      <c r="H488" s="143">
        <f>H489</f>
        <v>0</v>
      </c>
      <c r="I488" s="143">
        <f>I489</f>
        <v>0</v>
      </c>
      <c r="J488" s="143">
        <f>J489</f>
        <v>0</v>
      </c>
    </row>
    <row r="489" spans="2:10" ht="14.25" customHeight="1" hidden="1">
      <c r="B489" s="154" t="s">
        <v>273</v>
      </c>
      <c r="C489" s="102" t="s">
        <v>212</v>
      </c>
      <c r="D489" s="102" t="s">
        <v>218</v>
      </c>
      <c r="E489" s="170" t="s">
        <v>343</v>
      </c>
      <c r="F489" s="102" t="s">
        <v>292</v>
      </c>
      <c r="G489" s="102" t="s">
        <v>297</v>
      </c>
      <c r="H489" s="143"/>
      <c r="I489" s="143"/>
      <c r="J489" s="143"/>
    </row>
    <row r="490" spans="2:10" ht="16.5" customHeight="1">
      <c r="B490" s="221" t="s">
        <v>443</v>
      </c>
      <c r="C490" s="102" t="s">
        <v>212</v>
      </c>
      <c r="D490" s="102" t="s">
        <v>218</v>
      </c>
      <c r="E490" s="152" t="s">
        <v>444</v>
      </c>
      <c r="F490" s="102"/>
      <c r="G490" s="102"/>
      <c r="H490" s="143">
        <f>H494+H491</f>
        <v>674.5</v>
      </c>
      <c r="I490" s="143">
        <f>I494</f>
        <v>0</v>
      </c>
      <c r="J490" s="143">
        <f>J494</f>
        <v>0</v>
      </c>
    </row>
    <row r="491" spans="2:10" ht="28.5">
      <c r="B491" s="164" t="s">
        <v>289</v>
      </c>
      <c r="C491" s="102" t="s">
        <v>212</v>
      </c>
      <c r="D491" s="102" t="s">
        <v>218</v>
      </c>
      <c r="E491" s="152" t="s">
        <v>444</v>
      </c>
      <c r="F491" s="102" t="s">
        <v>290</v>
      </c>
      <c r="G491" s="102"/>
      <c r="H491" s="143">
        <f>H492</f>
        <v>640.8</v>
      </c>
      <c r="I491" s="143">
        <f>I492</f>
        <v>0</v>
      </c>
      <c r="J491" s="143">
        <f>J492</f>
        <v>0</v>
      </c>
    </row>
    <row r="492" spans="2:10" ht="28.5">
      <c r="B492" s="164" t="s">
        <v>291</v>
      </c>
      <c r="C492" s="102" t="s">
        <v>212</v>
      </c>
      <c r="D492" s="102" t="s">
        <v>218</v>
      </c>
      <c r="E492" s="152" t="s">
        <v>444</v>
      </c>
      <c r="F492" s="102" t="s">
        <v>292</v>
      </c>
      <c r="G492" s="102"/>
      <c r="H492" s="143">
        <f>H493</f>
        <v>640.8</v>
      </c>
      <c r="I492" s="143">
        <f>I493</f>
        <v>0</v>
      </c>
      <c r="J492" s="143">
        <f>J493</f>
        <v>0</v>
      </c>
    </row>
    <row r="493" spans="2:10" ht="28.5">
      <c r="B493" s="167" t="s">
        <v>273</v>
      </c>
      <c r="C493" s="102" t="s">
        <v>212</v>
      </c>
      <c r="D493" s="102" t="s">
        <v>218</v>
      </c>
      <c r="E493" s="152" t="s">
        <v>444</v>
      </c>
      <c r="F493" s="102" t="s">
        <v>292</v>
      </c>
      <c r="G493" s="102" t="s">
        <v>297</v>
      </c>
      <c r="H493" s="143">
        <f>'Прил. 8'!I752</f>
        <v>640.8</v>
      </c>
      <c r="I493" s="143"/>
      <c r="J493" s="143"/>
    </row>
    <row r="494" spans="2:10" ht="14.25" customHeight="1">
      <c r="B494" s="222" t="s">
        <v>445</v>
      </c>
      <c r="C494" s="102" t="s">
        <v>212</v>
      </c>
      <c r="D494" s="102" t="s">
        <v>218</v>
      </c>
      <c r="E494" s="152" t="s">
        <v>444</v>
      </c>
      <c r="F494" s="102" t="s">
        <v>360</v>
      </c>
      <c r="G494" s="102"/>
      <c r="H494" s="143">
        <f>H495</f>
        <v>33.7</v>
      </c>
      <c r="I494" s="143">
        <f>I495</f>
        <v>0</v>
      </c>
      <c r="J494" s="143">
        <f>J495</f>
        <v>0</v>
      </c>
    </row>
    <row r="495" spans="2:10" ht="14.25" customHeight="1">
      <c r="B495" s="222" t="s">
        <v>446</v>
      </c>
      <c r="C495" s="102" t="s">
        <v>212</v>
      </c>
      <c r="D495" s="102" t="s">
        <v>218</v>
      </c>
      <c r="E495" s="152" t="s">
        <v>444</v>
      </c>
      <c r="F495" s="102" t="s">
        <v>376</v>
      </c>
      <c r="G495" s="102"/>
      <c r="H495" s="143">
        <f>H496</f>
        <v>33.7</v>
      </c>
      <c r="I495" s="143">
        <f>I496</f>
        <v>0</v>
      </c>
      <c r="J495" s="143">
        <f>J496</f>
        <v>0</v>
      </c>
    </row>
    <row r="496" spans="2:10" ht="14.25" customHeight="1">
      <c r="B496" s="154" t="s">
        <v>273</v>
      </c>
      <c r="C496" s="102" t="s">
        <v>212</v>
      </c>
      <c r="D496" s="102" t="s">
        <v>218</v>
      </c>
      <c r="E496" s="152" t="s">
        <v>444</v>
      </c>
      <c r="F496" s="102" t="s">
        <v>376</v>
      </c>
      <c r="G496" s="102" t="s">
        <v>297</v>
      </c>
      <c r="H496" s="143">
        <f>'Прил. 8'!I597</f>
        <v>33.7</v>
      </c>
      <c r="I496" s="143">
        <f>'Прил. 8'!J597</f>
        <v>0</v>
      </c>
      <c r="J496" s="143">
        <f>'Прил. 8'!K597</f>
        <v>0</v>
      </c>
    </row>
    <row r="497" spans="2:10" ht="14.25" customHeight="1" hidden="1">
      <c r="B497" s="197" t="s">
        <v>277</v>
      </c>
      <c r="C497" s="102" t="s">
        <v>212</v>
      </c>
      <c r="D497" s="102" t="s">
        <v>218</v>
      </c>
      <c r="E497" s="176" t="s">
        <v>278</v>
      </c>
      <c r="F497" s="102"/>
      <c r="G497" s="102"/>
      <c r="H497" s="143">
        <f>H498</f>
        <v>0</v>
      </c>
      <c r="I497" s="143">
        <f>I498</f>
        <v>0</v>
      </c>
      <c r="J497" s="143">
        <f>J498</f>
        <v>0</v>
      </c>
    </row>
    <row r="498" spans="2:10" ht="28.5" customHeight="1" hidden="1">
      <c r="B498" s="223" t="s">
        <v>447</v>
      </c>
      <c r="C498" s="102" t="s">
        <v>212</v>
      </c>
      <c r="D498" s="102" t="s">
        <v>218</v>
      </c>
      <c r="E498" s="176" t="s">
        <v>439</v>
      </c>
      <c r="F498" s="102"/>
      <c r="G498" s="102"/>
      <c r="H498" s="143">
        <f>H499</f>
        <v>0</v>
      </c>
      <c r="I498" s="143">
        <f>I499</f>
        <v>0</v>
      </c>
      <c r="J498" s="143">
        <f>J499</f>
        <v>0</v>
      </c>
    </row>
    <row r="499" spans="2:10" ht="14.25" customHeight="1" hidden="1">
      <c r="B499" s="147" t="s">
        <v>359</v>
      </c>
      <c r="C499" s="102" t="s">
        <v>212</v>
      </c>
      <c r="D499" s="102" t="s">
        <v>218</v>
      </c>
      <c r="E499" s="176" t="s">
        <v>439</v>
      </c>
      <c r="F499" s="102" t="s">
        <v>360</v>
      </c>
      <c r="G499" s="102"/>
      <c r="H499" s="143">
        <f>H500</f>
        <v>0</v>
      </c>
      <c r="I499" s="143">
        <f>I500</f>
        <v>0</v>
      </c>
      <c r="J499" s="143">
        <f>J500</f>
        <v>0</v>
      </c>
    </row>
    <row r="500" spans="2:10" ht="14.25" customHeight="1" hidden="1">
      <c r="B500" s="154" t="s">
        <v>156</v>
      </c>
      <c r="C500" s="102" t="s">
        <v>212</v>
      </c>
      <c r="D500" s="102" t="s">
        <v>218</v>
      </c>
      <c r="E500" s="176" t="s">
        <v>439</v>
      </c>
      <c r="F500" s="102" t="s">
        <v>376</v>
      </c>
      <c r="G500" s="102"/>
      <c r="H500" s="143">
        <f>H501</f>
        <v>0</v>
      </c>
      <c r="I500" s="143">
        <f>I501</f>
        <v>0</v>
      </c>
      <c r="J500" s="143">
        <f>J501</f>
        <v>0</v>
      </c>
    </row>
    <row r="501" spans="2:10" ht="14.25" customHeight="1" hidden="1">
      <c r="B501" s="154" t="s">
        <v>273</v>
      </c>
      <c r="C501" s="102" t="s">
        <v>212</v>
      </c>
      <c r="D501" s="102" t="s">
        <v>218</v>
      </c>
      <c r="E501" s="176" t="s">
        <v>439</v>
      </c>
      <c r="F501" s="102" t="s">
        <v>376</v>
      </c>
      <c r="G501" s="102" t="s">
        <v>297</v>
      </c>
      <c r="H501" s="143">
        <f>'Прил. 8'!I601</f>
        <v>0</v>
      </c>
      <c r="I501" s="143">
        <f>'Прил. 8'!J601</f>
        <v>0</v>
      </c>
      <c r="J501" s="143">
        <f>'Прил. 8'!K601</f>
        <v>0</v>
      </c>
    </row>
    <row r="502" spans="2:10" ht="14.25" customHeight="1">
      <c r="B502" s="205" t="s">
        <v>219</v>
      </c>
      <c r="C502" s="146" t="s">
        <v>212</v>
      </c>
      <c r="D502" s="146" t="s">
        <v>220</v>
      </c>
      <c r="E502" s="170"/>
      <c r="F502" s="102"/>
      <c r="G502" s="102"/>
      <c r="H502" s="143">
        <f>H503+H514</f>
        <v>2939.2000000000003</v>
      </c>
      <c r="I502" s="143">
        <f>I503</f>
        <v>1878.3</v>
      </c>
      <c r="J502" s="143">
        <f>J503</f>
        <v>2078.2999999999997</v>
      </c>
    </row>
    <row r="503" spans="2:10" ht="14.25" customHeight="1">
      <c r="B503" s="154" t="s">
        <v>277</v>
      </c>
      <c r="C503" s="102" t="s">
        <v>212</v>
      </c>
      <c r="D503" s="102" t="s">
        <v>220</v>
      </c>
      <c r="E503" s="175" t="s">
        <v>304</v>
      </c>
      <c r="F503" s="102"/>
      <c r="G503" s="102"/>
      <c r="H503" s="143">
        <f>H504</f>
        <v>2882.9</v>
      </c>
      <c r="I503" s="143">
        <f>I504</f>
        <v>1878.3</v>
      </c>
      <c r="J503" s="143">
        <f>J504</f>
        <v>2078.2999999999997</v>
      </c>
    </row>
    <row r="504" spans="2:10" ht="14.25" customHeight="1">
      <c r="B504" s="159" t="s">
        <v>303</v>
      </c>
      <c r="C504" s="102" t="s">
        <v>212</v>
      </c>
      <c r="D504" s="102" t="s">
        <v>220</v>
      </c>
      <c r="E504" s="175" t="s">
        <v>304</v>
      </c>
      <c r="F504" s="102"/>
      <c r="G504" s="102"/>
      <c r="H504" s="143">
        <f>H507+H510+H513</f>
        <v>2882.9</v>
      </c>
      <c r="I504" s="143">
        <f>I507+I510+I513</f>
        <v>1878.3</v>
      </c>
      <c r="J504" s="143">
        <f>J507+J510+J513</f>
        <v>2078.2999999999997</v>
      </c>
    </row>
    <row r="505" spans="2:10" ht="40.5" customHeight="1">
      <c r="B505" s="147" t="s">
        <v>281</v>
      </c>
      <c r="C505" s="102" t="s">
        <v>212</v>
      </c>
      <c r="D505" s="102" t="s">
        <v>220</v>
      </c>
      <c r="E505" s="175" t="s">
        <v>304</v>
      </c>
      <c r="F505" s="102" t="s">
        <v>282</v>
      </c>
      <c r="G505" s="102"/>
      <c r="H505" s="143">
        <f>H506</f>
        <v>2529</v>
      </c>
      <c r="I505" s="143">
        <f>I506</f>
        <v>1852.6</v>
      </c>
      <c r="J505" s="143">
        <f>J506</f>
        <v>2052.6</v>
      </c>
    </row>
    <row r="506" spans="2:10" ht="14.25" customHeight="1">
      <c r="B506" s="154" t="s">
        <v>283</v>
      </c>
      <c r="C506" s="102" t="s">
        <v>212</v>
      </c>
      <c r="D506" s="102" t="s">
        <v>220</v>
      </c>
      <c r="E506" s="175" t="s">
        <v>304</v>
      </c>
      <c r="F506" s="102" t="s">
        <v>284</v>
      </c>
      <c r="G506" s="102"/>
      <c r="H506" s="143">
        <f>H507</f>
        <v>2529</v>
      </c>
      <c r="I506" s="143">
        <f>I507</f>
        <v>1852.6</v>
      </c>
      <c r="J506" s="143">
        <f>J507</f>
        <v>2052.6</v>
      </c>
    </row>
    <row r="507" spans="2:10" ht="14.25" customHeight="1">
      <c r="B507" s="154" t="s">
        <v>273</v>
      </c>
      <c r="C507" s="102" t="s">
        <v>212</v>
      </c>
      <c r="D507" s="102" t="s">
        <v>220</v>
      </c>
      <c r="E507" s="175" t="s">
        <v>304</v>
      </c>
      <c r="F507" s="102" t="s">
        <v>284</v>
      </c>
      <c r="G507" s="102">
        <v>2</v>
      </c>
      <c r="H507" s="143">
        <f>'Прил. 8'!I758</f>
        <v>2529</v>
      </c>
      <c r="I507" s="143">
        <f>'Прил. 8'!J758</f>
        <v>1852.6</v>
      </c>
      <c r="J507" s="143">
        <f>'Прил. 8'!K758</f>
        <v>2052.6</v>
      </c>
    </row>
    <row r="508" spans="2:10" ht="14.25" customHeight="1">
      <c r="B508" s="157" t="s">
        <v>289</v>
      </c>
      <c r="C508" s="102" t="s">
        <v>212</v>
      </c>
      <c r="D508" s="102" t="s">
        <v>220</v>
      </c>
      <c r="E508" s="175" t="s">
        <v>304</v>
      </c>
      <c r="F508" s="102" t="s">
        <v>290</v>
      </c>
      <c r="G508" s="102"/>
      <c r="H508" s="143">
        <f>H509</f>
        <v>345.1</v>
      </c>
      <c r="I508" s="143">
        <f>I509</f>
        <v>25.7</v>
      </c>
      <c r="J508" s="143">
        <f>J509</f>
        <v>25.7</v>
      </c>
    </row>
    <row r="509" spans="2:10" ht="14.25" customHeight="1">
      <c r="B509" s="157" t="s">
        <v>291</v>
      </c>
      <c r="C509" s="102" t="s">
        <v>212</v>
      </c>
      <c r="D509" s="102" t="s">
        <v>220</v>
      </c>
      <c r="E509" s="175" t="s">
        <v>304</v>
      </c>
      <c r="F509" s="102" t="s">
        <v>292</v>
      </c>
      <c r="G509" s="102"/>
      <c r="H509" s="143">
        <f>H510</f>
        <v>345.1</v>
      </c>
      <c r="I509" s="143">
        <f>I510</f>
        <v>25.7</v>
      </c>
      <c r="J509" s="143">
        <f>J510</f>
        <v>25.7</v>
      </c>
    </row>
    <row r="510" spans="2:10" ht="14.25" customHeight="1">
      <c r="B510" s="154" t="s">
        <v>273</v>
      </c>
      <c r="C510" s="102" t="s">
        <v>212</v>
      </c>
      <c r="D510" s="102" t="s">
        <v>220</v>
      </c>
      <c r="E510" s="175" t="s">
        <v>304</v>
      </c>
      <c r="F510" s="102" t="s">
        <v>292</v>
      </c>
      <c r="G510" s="102">
        <v>2</v>
      </c>
      <c r="H510" s="143">
        <f>'Прил. 8'!I761</f>
        <v>345.1</v>
      </c>
      <c r="I510" s="143">
        <f>'Прил. 8'!J761</f>
        <v>25.7</v>
      </c>
      <c r="J510" s="143">
        <f>'Прил. 8'!K761</f>
        <v>25.7</v>
      </c>
    </row>
    <row r="511" spans="2:10" ht="14.25" customHeight="1">
      <c r="B511" s="158" t="s">
        <v>293</v>
      </c>
      <c r="C511" s="102" t="s">
        <v>212</v>
      </c>
      <c r="D511" s="102" t="s">
        <v>220</v>
      </c>
      <c r="E511" s="175" t="s">
        <v>304</v>
      </c>
      <c r="F511" s="96">
        <v>800</v>
      </c>
      <c r="G511" s="160"/>
      <c r="H511" s="143">
        <f>H512</f>
        <v>8.8</v>
      </c>
      <c r="I511" s="143">
        <f>I512</f>
        <v>0</v>
      </c>
      <c r="J511" s="143">
        <f>J512</f>
        <v>0</v>
      </c>
    </row>
    <row r="512" spans="2:10" ht="14.25" customHeight="1">
      <c r="B512" s="158" t="s">
        <v>295</v>
      </c>
      <c r="C512" s="102" t="s">
        <v>212</v>
      </c>
      <c r="D512" s="102" t="s">
        <v>220</v>
      </c>
      <c r="E512" s="175" t="s">
        <v>304</v>
      </c>
      <c r="F512" s="96">
        <v>850</v>
      </c>
      <c r="G512" s="160"/>
      <c r="H512" s="143">
        <f>H513</f>
        <v>8.8</v>
      </c>
      <c r="I512" s="143">
        <f>I513</f>
        <v>0</v>
      </c>
      <c r="J512" s="143">
        <f>J513</f>
        <v>0</v>
      </c>
    </row>
    <row r="513" spans="2:10" ht="14.25" customHeight="1">
      <c r="B513" s="158" t="s">
        <v>273</v>
      </c>
      <c r="C513" s="102" t="s">
        <v>212</v>
      </c>
      <c r="D513" s="102" t="s">
        <v>220</v>
      </c>
      <c r="E513" s="175" t="s">
        <v>304</v>
      </c>
      <c r="F513" s="96">
        <v>850</v>
      </c>
      <c r="G513" s="96">
        <v>2</v>
      </c>
      <c r="H513" s="143">
        <f>'Прил. 8'!I764</f>
        <v>8.8</v>
      </c>
      <c r="I513" s="143">
        <f>'Прил. 8'!J764</f>
        <v>0</v>
      </c>
      <c r="J513" s="143">
        <f>'Прил. 8'!K764</f>
        <v>0</v>
      </c>
    </row>
    <row r="514" spans="2:10" ht="41.25" customHeight="1">
      <c r="B514" s="151" t="s">
        <v>285</v>
      </c>
      <c r="C514" s="102" t="s">
        <v>212</v>
      </c>
      <c r="D514" s="102" t="s">
        <v>220</v>
      </c>
      <c r="E514" s="176" t="s">
        <v>286</v>
      </c>
      <c r="F514" s="224"/>
      <c r="G514" s="224"/>
      <c r="H514" s="225">
        <f>H515</f>
        <v>56.3</v>
      </c>
      <c r="I514" s="225">
        <f>I515</f>
        <v>0</v>
      </c>
      <c r="J514" s="225">
        <f>J515</f>
        <v>0</v>
      </c>
    </row>
    <row r="515" spans="2:10" ht="41.25" customHeight="1">
      <c r="B515" s="153" t="s">
        <v>281</v>
      </c>
      <c r="C515" s="102" t="s">
        <v>212</v>
      </c>
      <c r="D515" s="102" t="s">
        <v>220</v>
      </c>
      <c r="E515" s="176" t="s">
        <v>286</v>
      </c>
      <c r="F515" s="102" t="s">
        <v>282</v>
      </c>
      <c r="G515" s="102"/>
      <c r="H515" s="225">
        <f>H516</f>
        <v>56.3</v>
      </c>
      <c r="I515" s="225">
        <f>I516</f>
        <v>0</v>
      </c>
      <c r="J515" s="225">
        <f>J516</f>
        <v>0</v>
      </c>
    </row>
    <row r="516" spans="2:10" ht="14.25" customHeight="1">
      <c r="B516" s="154" t="s">
        <v>283</v>
      </c>
      <c r="C516" s="102" t="s">
        <v>212</v>
      </c>
      <c r="D516" s="102" t="s">
        <v>220</v>
      </c>
      <c r="E516" s="176" t="s">
        <v>286</v>
      </c>
      <c r="F516" s="102" t="s">
        <v>284</v>
      </c>
      <c r="G516" s="102"/>
      <c r="H516" s="103">
        <f>H517</f>
        <v>56.3</v>
      </c>
      <c r="I516" s="103">
        <f>I517</f>
        <v>0</v>
      </c>
      <c r="J516" s="103">
        <f>J517</f>
        <v>0</v>
      </c>
    </row>
    <row r="517" spans="2:10" ht="14.25" customHeight="1">
      <c r="B517" s="154" t="s">
        <v>274</v>
      </c>
      <c r="C517" s="102" t="s">
        <v>212</v>
      </c>
      <c r="D517" s="102" t="s">
        <v>220</v>
      </c>
      <c r="E517" s="176" t="s">
        <v>286</v>
      </c>
      <c r="F517" s="102" t="s">
        <v>284</v>
      </c>
      <c r="G517" s="102" t="s">
        <v>333</v>
      </c>
      <c r="H517" s="103">
        <f>'Прил. 8'!I768</f>
        <v>56.3</v>
      </c>
      <c r="I517" s="103">
        <f>'Прил. 8'!J768</f>
        <v>0</v>
      </c>
      <c r="J517" s="103">
        <f>'Прил. 8'!K768</f>
        <v>0</v>
      </c>
    </row>
    <row r="518" spans="2:10" ht="14.25" customHeight="1" hidden="1">
      <c r="B518" s="226" t="s">
        <v>221</v>
      </c>
      <c r="C518" s="101" t="s">
        <v>222</v>
      </c>
      <c r="D518" s="101"/>
      <c r="E518" s="10"/>
      <c r="F518" s="117"/>
      <c r="G518" s="117"/>
      <c r="H518" s="99">
        <f>H521</f>
        <v>0</v>
      </c>
      <c r="I518" s="99">
        <f>I521</f>
        <v>0</v>
      </c>
      <c r="J518" s="99">
        <f>J521</f>
        <v>0</v>
      </c>
    </row>
    <row r="519" spans="2:10" ht="14.25" customHeight="1" hidden="1">
      <c r="B519" s="144" t="s">
        <v>273</v>
      </c>
      <c r="C519" s="101"/>
      <c r="D519" s="101"/>
      <c r="E519" s="10"/>
      <c r="F519" s="117"/>
      <c r="G519" s="117">
        <v>2</v>
      </c>
      <c r="H519" s="99">
        <f>H526</f>
        <v>0</v>
      </c>
      <c r="I519" s="99"/>
      <c r="J519" s="99"/>
    </row>
    <row r="520" spans="2:10" ht="14.25" customHeight="1" hidden="1">
      <c r="B520" s="144" t="s">
        <v>274</v>
      </c>
      <c r="C520" s="101"/>
      <c r="D520" s="101"/>
      <c r="E520" s="10"/>
      <c r="F520" s="117"/>
      <c r="G520" s="117">
        <v>3</v>
      </c>
      <c r="H520" s="99">
        <f>H527</f>
        <v>0</v>
      </c>
      <c r="I520" s="99">
        <f>I521</f>
        <v>0</v>
      </c>
      <c r="J520" s="99">
        <f>J521</f>
        <v>0</v>
      </c>
    </row>
    <row r="521" spans="2:10" ht="14.25" customHeight="1" hidden="1">
      <c r="B521" s="227" t="s">
        <v>223</v>
      </c>
      <c r="C521" s="146" t="s">
        <v>222</v>
      </c>
      <c r="D521" s="146" t="s">
        <v>224</v>
      </c>
      <c r="E521" s="228"/>
      <c r="F521" s="229"/>
      <c r="G521" s="229"/>
      <c r="H521" s="230">
        <f>H523</f>
        <v>0</v>
      </c>
      <c r="I521" s="230">
        <f>I523</f>
        <v>0</v>
      </c>
      <c r="J521" s="230">
        <f>J523</f>
        <v>0</v>
      </c>
    </row>
    <row r="522" spans="2:10" ht="27.75" customHeight="1" hidden="1">
      <c r="B522" s="223" t="s">
        <v>447</v>
      </c>
      <c r="C522" s="102" t="s">
        <v>222</v>
      </c>
      <c r="D522" s="102" t="s">
        <v>224</v>
      </c>
      <c r="E522" s="176" t="s">
        <v>425</v>
      </c>
      <c r="F522" s="118"/>
      <c r="G522" s="118"/>
      <c r="H522" s="103">
        <f>H523</f>
        <v>0</v>
      </c>
      <c r="I522" s="103">
        <f>I523</f>
        <v>0</v>
      </c>
      <c r="J522" s="103">
        <f>J523</f>
        <v>0</v>
      </c>
    </row>
    <row r="523" spans="2:10" ht="27.75" customHeight="1" hidden="1">
      <c r="B523" s="158" t="s">
        <v>448</v>
      </c>
      <c r="C523" s="102" t="s">
        <v>222</v>
      </c>
      <c r="D523" s="102" t="s">
        <v>224</v>
      </c>
      <c r="E523" s="176" t="s">
        <v>449</v>
      </c>
      <c r="F523" s="118"/>
      <c r="G523" s="118"/>
      <c r="H523" s="103">
        <f>H524</f>
        <v>0</v>
      </c>
      <c r="I523" s="103">
        <f>I524</f>
        <v>0</v>
      </c>
      <c r="J523" s="103">
        <f>J524</f>
        <v>0</v>
      </c>
    </row>
    <row r="524" spans="2:10" ht="14.25" customHeight="1" hidden="1">
      <c r="B524" s="157" t="s">
        <v>289</v>
      </c>
      <c r="C524" s="102" t="s">
        <v>222</v>
      </c>
      <c r="D524" s="102" t="s">
        <v>224</v>
      </c>
      <c r="E524" s="176" t="s">
        <v>449</v>
      </c>
      <c r="F524" s="118">
        <v>200</v>
      </c>
      <c r="G524" s="118"/>
      <c r="H524" s="103">
        <f>H525</f>
        <v>0</v>
      </c>
      <c r="I524" s="103">
        <f>I525</f>
        <v>0</v>
      </c>
      <c r="J524" s="103">
        <f>J525</f>
        <v>0</v>
      </c>
    </row>
    <row r="525" spans="2:10" ht="14.25" customHeight="1" hidden="1">
      <c r="B525" s="157" t="s">
        <v>291</v>
      </c>
      <c r="C525" s="102" t="s">
        <v>222</v>
      </c>
      <c r="D525" s="102" t="s">
        <v>224</v>
      </c>
      <c r="E525" s="176" t="s">
        <v>449</v>
      </c>
      <c r="F525" s="118">
        <v>240</v>
      </c>
      <c r="G525" s="118"/>
      <c r="H525" s="103">
        <f>H527+H526</f>
        <v>0</v>
      </c>
      <c r="I525" s="103">
        <f>I527</f>
        <v>0</v>
      </c>
      <c r="J525" s="103">
        <f>J527</f>
        <v>0</v>
      </c>
    </row>
    <row r="526" spans="2:10" ht="14.25" customHeight="1" hidden="1">
      <c r="B526" s="154" t="s">
        <v>273</v>
      </c>
      <c r="C526" s="102" t="s">
        <v>222</v>
      </c>
      <c r="D526" s="102" t="s">
        <v>224</v>
      </c>
      <c r="E526" s="176" t="s">
        <v>449</v>
      </c>
      <c r="F526" s="118">
        <v>240</v>
      </c>
      <c r="G526" s="118">
        <v>2</v>
      </c>
      <c r="H526" s="103">
        <f>'Прил. 8'!I775</f>
        <v>0</v>
      </c>
      <c r="I526" s="103">
        <f>'Прил. 8'!J775</f>
        <v>0</v>
      </c>
      <c r="J526" s="103">
        <f>'Прил. 8'!K775</f>
        <v>0</v>
      </c>
    </row>
    <row r="527" spans="2:10" ht="15.75" customHeight="1" hidden="1">
      <c r="B527" s="154" t="s">
        <v>274</v>
      </c>
      <c r="C527" s="102" t="s">
        <v>222</v>
      </c>
      <c r="D527" s="102" t="s">
        <v>224</v>
      </c>
      <c r="E527" s="176" t="s">
        <v>449</v>
      </c>
      <c r="F527" s="118">
        <v>240</v>
      </c>
      <c r="G527" s="118">
        <v>3</v>
      </c>
      <c r="H527" s="103">
        <f>'Прил. 8'!I776</f>
        <v>0</v>
      </c>
      <c r="I527" s="103">
        <f>'Прил. 8'!J776</f>
        <v>0</v>
      </c>
      <c r="J527" s="103">
        <f>'Прил. 8'!K776</f>
        <v>0</v>
      </c>
    </row>
    <row r="528" spans="2:10" ht="12.75" customHeight="1">
      <c r="B528" s="144" t="s">
        <v>225</v>
      </c>
      <c r="C528" s="101" t="s">
        <v>226</v>
      </c>
      <c r="D528" s="101"/>
      <c r="E528" s="101"/>
      <c r="F528" s="101"/>
      <c r="G528" s="101"/>
      <c r="H528" s="142">
        <f>H532+H559+H627+H688+H828</f>
        <v>186079.2</v>
      </c>
      <c r="I528" s="142">
        <f>I532+I559+I627+I688+I828</f>
        <v>147707.4</v>
      </c>
      <c r="J528" s="142">
        <f>J532+J559+J627+J688+J828</f>
        <v>147201.2</v>
      </c>
    </row>
    <row r="529" spans="2:10" ht="12.75" customHeight="1">
      <c r="B529" s="144" t="s">
        <v>273</v>
      </c>
      <c r="C529" s="101"/>
      <c r="D529" s="101"/>
      <c r="E529" s="101"/>
      <c r="F529" s="101"/>
      <c r="G529" s="101" t="s">
        <v>297</v>
      </c>
      <c r="H529" s="142">
        <f>H539+H577+H583+H587+H609+H615+H646+H666+H694+H771+H835+H838+H841+H846+H849+H852+H699+H566+H650+H653+H656+H659+H549+H626+H671+H678+H685</f>
        <v>68859.49999999999</v>
      </c>
      <c r="I529" s="142">
        <f>I539+I577+I583+I587+I609+I615+I646+I666+I694+I771+I835+I838+I841+I846+I849+I852+I699+I566+I650+I653+I656+I659+I549+I626+I671+I678+I685</f>
        <v>52645.200000000004</v>
      </c>
      <c r="J529" s="142">
        <f>J539+J577+J583+J587+J609+J615+J646+J666+J694+J771+J835+J838+J841+J846+J849+J852+J699+J566+J650+J653+J656+J659+J549+J626+J671+J678+J685</f>
        <v>55152.299999999996</v>
      </c>
    </row>
    <row r="530" spans="2:10" ht="12.75" customHeight="1">
      <c r="B530" s="144" t="s">
        <v>274</v>
      </c>
      <c r="C530" s="101"/>
      <c r="D530" s="101"/>
      <c r="E530" s="101"/>
      <c r="F530" s="101"/>
      <c r="G530" s="101" t="s">
        <v>333</v>
      </c>
      <c r="H530" s="142">
        <f>H544+H558+H582+H588+H593+H598+H610+H616+H621+H856+H672+H679+H686+H553</f>
        <v>100177</v>
      </c>
      <c r="I530" s="142">
        <f>I544+I558+I582+I588+I593+I598+I610+I616+I621+I856+I672+I679+I686</f>
        <v>82042.59999999999</v>
      </c>
      <c r="J530" s="142">
        <f>J544+J558+J582+J588+J593+J598+J610+J616+J621+J856+J672+J679+J686</f>
        <v>80218.19999999998</v>
      </c>
    </row>
    <row r="531" spans="2:10" ht="12.75" customHeight="1">
      <c r="B531" s="144" t="s">
        <v>275</v>
      </c>
      <c r="C531" s="101"/>
      <c r="D531" s="101"/>
      <c r="E531" s="101"/>
      <c r="F531" s="101"/>
      <c r="G531" s="101" t="s">
        <v>307</v>
      </c>
      <c r="H531" s="142">
        <f>H617+H589+H604+H673+H680+H687</f>
        <v>17042.7</v>
      </c>
      <c r="I531" s="142">
        <f>I617+I589+I604+I673+I680+I687</f>
        <v>13019.599999999999</v>
      </c>
      <c r="J531" s="142">
        <f>J617+J589+J604+J673+J680+J687</f>
        <v>11830.7</v>
      </c>
    </row>
    <row r="532" spans="2:10" ht="12.75" customHeight="1">
      <c r="B532" s="188" t="s">
        <v>227</v>
      </c>
      <c r="C532" s="146" t="s">
        <v>226</v>
      </c>
      <c r="D532" s="146" t="s">
        <v>228</v>
      </c>
      <c r="E532" s="101"/>
      <c r="F532" s="101"/>
      <c r="G532" s="101"/>
      <c r="H532" s="143">
        <f>H533+H540+H554+H545+H550</f>
        <v>25288.2</v>
      </c>
      <c r="I532" s="143">
        <f>I533+I540+I554+I545+I550</f>
        <v>22935.199999999997</v>
      </c>
      <c r="J532" s="143">
        <f>J533+J540+J554+J545+J550</f>
        <v>22437</v>
      </c>
    </row>
    <row r="533" spans="2:10" ht="27.75" customHeight="1">
      <c r="B533" s="231" t="s">
        <v>450</v>
      </c>
      <c r="C533" s="102" t="s">
        <v>226</v>
      </c>
      <c r="D533" s="102" t="s">
        <v>228</v>
      </c>
      <c r="E533" s="169" t="s">
        <v>451</v>
      </c>
      <c r="F533" s="102"/>
      <c r="G533" s="102"/>
      <c r="H533" s="143">
        <f aca="true" t="shared" si="3" ref="H533:H538">H534</f>
        <v>11458</v>
      </c>
      <c r="I533" s="143">
        <f aca="true" t="shared" si="4" ref="I533:I538">I534</f>
        <v>8831.4</v>
      </c>
      <c r="J533" s="143">
        <f aca="true" t="shared" si="5" ref="J533:J538">J534</f>
        <v>8531.4</v>
      </c>
    </row>
    <row r="534" spans="2:10" ht="14.25" customHeight="1">
      <c r="B534" s="172" t="s">
        <v>452</v>
      </c>
      <c r="C534" s="102" t="s">
        <v>226</v>
      </c>
      <c r="D534" s="102" t="s">
        <v>228</v>
      </c>
      <c r="E534" s="170" t="s">
        <v>453</v>
      </c>
      <c r="F534" s="102"/>
      <c r="G534" s="102"/>
      <c r="H534" s="143">
        <f t="shared" si="3"/>
        <v>11458</v>
      </c>
      <c r="I534" s="143">
        <f t="shared" si="4"/>
        <v>8831.4</v>
      </c>
      <c r="J534" s="143">
        <f t="shared" si="5"/>
        <v>8531.4</v>
      </c>
    </row>
    <row r="535" spans="2:10" ht="14.25" customHeight="1">
      <c r="B535" s="172" t="s">
        <v>454</v>
      </c>
      <c r="C535" s="102" t="s">
        <v>226</v>
      </c>
      <c r="D535" s="102" t="s">
        <v>228</v>
      </c>
      <c r="E535" s="170" t="s">
        <v>455</v>
      </c>
      <c r="F535" s="102"/>
      <c r="G535" s="102"/>
      <c r="H535" s="143">
        <f t="shared" si="3"/>
        <v>11458</v>
      </c>
      <c r="I535" s="143">
        <f t="shared" si="4"/>
        <v>8831.4</v>
      </c>
      <c r="J535" s="143">
        <f t="shared" si="5"/>
        <v>8531.4</v>
      </c>
    </row>
    <row r="536" spans="2:10" ht="14.25" customHeight="1">
      <c r="B536" s="171" t="s">
        <v>456</v>
      </c>
      <c r="C536" s="102" t="s">
        <v>226</v>
      </c>
      <c r="D536" s="102" t="s">
        <v>228</v>
      </c>
      <c r="E536" s="169" t="s">
        <v>457</v>
      </c>
      <c r="F536" s="102"/>
      <c r="G536" s="102"/>
      <c r="H536" s="143">
        <f t="shared" si="3"/>
        <v>11458</v>
      </c>
      <c r="I536" s="143">
        <f t="shared" si="4"/>
        <v>8831.4</v>
      </c>
      <c r="J536" s="143">
        <f t="shared" si="5"/>
        <v>8531.4</v>
      </c>
    </row>
    <row r="537" spans="2:10" ht="14.25" customHeight="1">
      <c r="B537" s="154" t="s">
        <v>458</v>
      </c>
      <c r="C537" s="102" t="s">
        <v>226</v>
      </c>
      <c r="D537" s="102" t="s">
        <v>228</v>
      </c>
      <c r="E537" s="169" t="s">
        <v>457</v>
      </c>
      <c r="F537" s="102" t="s">
        <v>363</v>
      </c>
      <c r="G537" s="102"/>
      <c r="H537" s="143">
        <f t="shared" si="3"/>
        <v>11458</v>
      </c>
      <c r="I537" s="143">
        <f t="shared" si="4"/>
        <v>8831.4</v>
      </c>
      <c r="J537" s="143">
        <f t="shared" si="5"/>
        <v>8531.4</v>
      </c>
    </row>
    <row r="538" spans="2:10" ht="12.75" customHeight="1">
      <c r="B538" s="154" t="s">
        <v>459</v>
      </c>
      <c r="C538" s="102" t="s">
        <v>226</v>
      </c>
      <c r="D538" s="102" t="s">
        <v>228</v>
      </c>
      <c r="E538" s="169" t="s">
        <v>457</v>
      </c>
      <c r="F538" s="102">
        <v>610</v>
      </c>
      <c r="G538" s="102"/>
      <c r="H538" s="143">
        <f t="shared" si="3"/>
        <v>11458</v>
      </c>
      <c r="I538" s="143">
        <f t="shared" si="4"/>
        <v>8831.4</v>
      </c>
      <c r="J538" s="143">
        <f t="shared" si="5"/>
        <v>8531.4</v>
      </c>
    </row>
    <row r="539" spans="2:16" ht="14.25" customHeight="1">
      <c r="B539" s="154" t="s">
        <v>273</v>
      </c>
      <c r="C539" s="102" t="s">
        <v>226</v>
      </c>
      <c r="D539" s="102" t="s">
        <v>228</v>
      </c>
      <c r="E539" s="169" t="s">
        <v>457</v>
      </c>
      <c r="F539" s="102">
        <v>610</v>
      </c>
      <c r="G539" s="102">
        <v>2</v>
      </c>
      <c r="H539" s="143">
        <f>'Прил. 8'!I822</f>
        <v>11458</v>
      </c>
      <c r="I539" s="143">
        <f>'Прил. 8'!J822</f>
        <v>8831.4</v>
      </c>
      <c r="J539" s="143">
        <f>'Прил. 8'!K822</f>
        <v>8531.4</v>
      </c>
      <c r="L539" s="232"/>
      <c r="M539" s="232"/>
      <c r="N539" s="232"/>
      <c r="O539" s="232"/>
      <c r="P539" s="232"/>
    </row>
    <row r="540" spans="2:10" ht="66.75" customHeight="1">
      <c r="B540" s="233" t="s">
        <v>460</v>
      </c>
      <c r="C540" s="102" t="s">
        <v>226</v>
      </c>
      <c r="D540" s="102" t="s">
        <v>228</v>
      </c>
      <c r="E540" s="234" t="s">
        <v>461</v>
      </c>
      <c r="F540" s="102"/>
      <c r="G540" s="102"/>
      <c r="H540" s="143">
        <f>H541</f>
        <v>13791.9</v>
      </c>
      <c r="I540" s="143">
        <f>I541</f>
        <v>14103.8</v>
      </c>
      <c r="J540" s="143">
        <f>J541</f>
        <v>13905.6</v>
      </c>
    </row>
    <row r="541" spans="2:10" ht="14.25" customHeight="1">
      <c r="B541" s="172" t="s">
        <v>454</v>
      </c>
      <c r="C541" s="102" t="s">
        <v>226</v>
      </c>
      <c r="D541" s="102" t="s">
        <v>228</v>
      </c>
      <c r="E541" s="234" t="s">
        <v>462</v>
      </c>
      <c r="F541" s="102"/>
      <c r="G541" s="102"/>
      <c r="H541" s="143">
        <f>H542</f>
        <v>13791.9</v>
      </c>
      <c r="I541" s="143">
        <f>I542</f>
        <v>14103.8</v>
      </c>
      <c r="J541" s="143">
        <f>J542</f>
        <v>13905.6</v>
      </c>
    </row>
    <row r="542" spans="2:10" ht="14.25" customHeight="1">
      <c r="B542" s="154" t="s">
        <v>458</v>
      </c>
      <c r="C542" s="102" t="s">
        <v>226</v>
      </c>
      <c r="D542" s="102" t="s">
        <v>228</v>
      </c>
      <c r="E542" s="234" t="s">
        <v>462</v>
      </c>
      <c r="F542" s="102" t="s">
        <v>363</v>
      </c>
      <c r="G542" s="102"/>
      <c r="H542" s="143">
        <f>H543</f>
        <v>13791.9</v>
      </c>
      <c r="I542" s="143">
        <f>I543</f>
        <v>14103.8</v>
      </c>
      <c r="J542" s="143">
        <f>J543</f>
        <v>13905.6</v>
      </c>
    </row>
    <row r="543" spans="2:10" ht="14.25" customHeight="1">
      <c r="B543" s="154" t="s">
        <v>459</v>
      </c>
      <c r="C543" s="102" t="s">
        <v>226</v>
      </c>
      <c r="D543" s="102" t="s">
        <v>228</v>
      </c>
      <c r="E543" s="234" t="s">
        <v>462</v>
      </c>
      <c r="F543" s="102">
        <v>610</v>
      </c>
      <c r="G543" s="102"/>
      <c r="H543" s="143">
        <f>H544</f>
        <v>13791.9</v>
      </c>
      <c r="I543" s="143">
        <f>I544</f>
        <v>14103.8</v>
      </c>
      <c r="J543" s="143">
        <f>J544</f>
        <v>13905.6</v>
      </c>
    </row>
    <row r="544" spans="2:10" ht="14.25" customHeight="1">
      <c r="B544" s="172" t="s">
        <v>274</v>
      </c>
      <c r="C544" s="102" t="s">
        <v>226</v>
      </c>
      <c r="D544" s="102" t="s">
        <v>228</v>
      </c>
      <c r="E544" s="234" t="s">
        <v>462</v>
      </c>
      <c r="F544" s="102">
        <v>610</v>
      </c>
      <c r="G544" s="102" t="s">
        <v>333</v>
      </c>
      <c r="H544" s="143">
        <f>'Прил. 8'!I827</f>
        <v>13791.9</v>
      </c>
      <c r="I544" s="143">
        <f>'Прил. 8'!J827</f>
        <v>14103.8</v>
      </c>
      <c r="J544" s="143">
        <f>'Прил. 8'!K827</f>
        <v>13905.6</v>
      </c>
    </row>
    <row r="545" spans="2:10" ht="28.5" customHeight="1" hidden="1">
      <c r="B545" s="168" t="s">
        <v>329</v>
      </c>
      <c r="C545" s="102" t="s">
        <v>226</v>
      </c>
      <c r="D545" s="102" t="s">
        <v>228</v>
      </c>
      <c r="E545" s="169" t="s">
        <v>318</v>
      </c>
      <c r="F545" s="102"/>
      <c r="G545" s="102"/>
      <c r="H545" s="103">
        <f>H546</f>
        <v>0</v>
      </c>
      <c r="I545" s="103">
        <f>I546</f>
        <v>0</v>
      </c>
      <c r="J545" s="103">
        <f>J546</f>
        <v>0</v>
      </c>
    </row>
    <row r="546" spans="2:10" ht="12.75" customHeight="1" hidden="1">
      <c r="B546" s="149" t="s">
        <v>301</v>
      </c>
      <c r="C546" s="102" t="s">
        <v>226</v>
      </c>
      <c r="D546" s="102" t="s">
        <v>228</v>
      </c>
      <c r="E546" s="170" t="s">
        <v>330</v>
      </c>
      <c r="F546" s="102"/>
      <c r="G546" s="102"/>
      <c r="H546" s="103">
        <f>H547</f>
        <v>0</v>
      </c>
      <c r="I546" s="103">
        <f>I547</f>
        <v>0</v>
      </c>
      <c r="J546" s="103">
        <f>J547</f>
        <v>0</v>
      </c>
    </row>
    <row r="547" spans="2:10" ht="12.75" customHeight="1" hidden="1">
      <c r="B547" s="147" t="s">
        <v>458</v>
      </c>
      <c r="C547" s="102" t="s">
        <v>226</v>
      </c>
      <c r="D547" s="102" t="s">
        <v>228</v>
      </c>
      <c r="E547" s="170" t="s">
        <v>330</v>
      </c>
      <c r="F547" s="102" t="s">
        <v>363</v>
      </c>
      <c r="G547" s="102"/>
      <c r="H547" s="103">
        <f>H548</f>
        <v>0</v>
      </c>
      <c r="I547" s="103">
        <f>I548</f>
        <v>0</v>
      </c>
      <c r="J547" s="103">
        <f>J548</f>
        <v>0</v>
      </c>
    </row>
    <row r="548" spans="2:10" ht="12.75" customHeight="1" hidden="1">
      <c r="B548" s="147" t="s">
        <v>459</v>
      </c>
      <c r="C548" s="102" t="s">
        <v>226</v>
      </c>
      <c r="D548" s="102" t="s">
        <v>228</v>
      </c>
      <c r="E548" s="170" t="s">
        <v>330</v>
      </c>
      <c r="F548" s="102" t="s">
        <v>463</v>
      </c>
      <c r="G548" s="102"/>
      <c r="H548" s="103">
        <f>H549</f>
        <v>0</v>
      </c>
      <c r="I548" s="103">
        <f>I549</f>
        <v>0</v>
      </c>
      <c r="J548" s="103">
        <f>J549</f>
        <v>0</v>
      </c>
    </row>
    <row r="549" spans="2:10" ht="14.25" customHeight="1" hidden="1">
      <c r="B549" s="147" t="s">
        <v>273</v>
      </c>
      <c r="C549" s="102" t="s">
        <v>226</v>
      </c>
      <c r="D549" s="102" t="s">
        <v>228</v>
      </c>
      <c r="E549" s="170" t="s">
        <v>330</v>
      </c>
      <c r="F549" s="102" t="s">
        <v>463</v>
      </c>
      <c r="G549" s="102" t="s">
        <v>297</v>
      </c>
      <c r="H549" s="103">
        <f>'Прил. 8'!I841</f>
        <v>0</v>
      </c>
      <c r="I549" s="103">
        <f>'Прил. 8'!J841</f>
        <v>0</v>
      </c>
      <c r="J549" s="103">
        <f>'Прил. 8'!K841</f>
        <v>0</v>
      </c>
    </row>
    <row r="550" spans="2:10" ht="28.5">
      <c r="B550" s="212" t="s">
        <v>464</v>
      </c>
      <c r="C550" s="165" t="s">
        <v>226</v>
      </c>
      <c r="D550" s="165" t="s">
        <v>228</v>
      </c>
      <c r="E550" s="19" t="s">
        <v>465</v>
      </c>
      <c r="F550" s="165"/>
      <c r="G550" s="165"/>
      <c r="H550" s="143">
        <f>H551</f>
        <v>38.3</v>
      </c>
      <c r="I550" s="143">
        <f>I551</f>
        <v>0</v>
      </c>
      <c r="J550" s="143">
        <f>J551</f>
        <v>0</v>
      </c>
    </row>
    <row r="551" spans="2:10" ht="14.25" customHeight="1">
      <c r="B551" s="212" t="s">
        <v>458</v>
      </c>
      <c r="C551" s="165" t="s">
        <v>226</v>
      </c>
      <c r="D551" s="165" t="s">
        <v>228</v>
      </c>
      <c r="E551" s="19" t="s">
        <v>465</v>
      </c>
      <c r="F551" s="169" t="s">
        <v>363</v>
      </c>
      <c r="G551" s="165"/>
      <c r="H551" s="143">
        <f>H552</f>
        <v>38.3</v>
      </c>
      <c r="I551" s="143">
        <f>I552</f>
        <v>0</v>
      </c>
      <c r="J551" s="143">
        <f>J552</f>
        <v>0</v>
      </c>
    </row>
    <row r="552" spans="2:10" ht="14.25" customHeight="1">
      <c r="B552" s="212" t="s">
        <v>459</v>
      </c>
      <c r="C552" s="165" t="s">
        <v>226</v>
      </c>
      <c r="D552" s="165" t="s">
        <v>228</v>
      </c>
      <c r="E552" s="19" t="s">
        <v>465</v>
      </c>
      <c r="F552" s="169">
        <v>610</v>
      </c>
      <c r="G552" s="165"/>
      <c r="H552" s="143">
        <f>H553</f>
        <v>38.3</v>
      </c>
      <c r="I552" s="143">
        <f>I553</f>
        <v>0</v>
      </c>
      <c r="J552" s="143">
        <f>J553</f>
        <v>0</v>
      </c>
    </row>
    <row r="553" spans="2:10" ht="14.25" customHeight="1">
      <c r="B553" s="235" t="s">
        <v>274</v>
      </c>
      <c r="C553" s="165" t="s">
        <v>226</v>
      </c>
      <c r="D553" s="165" t="s">
        <v>228</v>
      </c>
      <c r="E553" s="19" t="s">
        <v>465</v>
      </c>
      <c r="F553" s="169" t="s">
        <v>463</v>
      </c>
      <c r="G553" s="165" t="s">
        <v>333</v>
      </c>
      <c r="H553" s="143">
        <f>'Прил. 8'!I831</f>
        <v>38.3</v>
      </c>
      <c r="I553" s="143"/>
      <c r="J553" s="143"/>
    </row>
    <row r="554" spans="2:10" ht="12.75" customHeight="1" hidden="1">
      <c r="B554" s="154" t="s">
        <v>277</v>
      </c>
      <c r="C554" s="102" t="s">
        <v>226</v>
      </c>
      <c r="D554" s="102" t="s">
        <v>228</v>
      </c>
      <c r="E554" s="169" t="s">
        <v>278</v>
      </c>
      <c r="F554" s="102"/>
      <c r="G554" s="102"/>
      <c r="H554" s="143">
        <f>H555</f>
        <v>0</v>
      </c>
      <c r="I554" s="143">
        <f>I555</f>
        <v>0</v>
      </c>
      <c r="J554" s="143">
        <f>J555</f>
        <v>0</v>
      </c>
    </row>
    <row r="555" spans="2:10" ht="27.75" customHeight="1" hidden="1">
      <c r="B555" s="147" t="s">
        <v>422</v>
      </c>
      <c r="C555" s="102" t="s">
        <v>226</v>
      </c>
      <c r="D555" s="102" t="s">
        <v>228</v>
      </c>
      <c r="E555" s="169" t="s">
        <v>423</v>
      </c>
      <c r="F555" s="102"/>
      <c r="G555" s="102"/>
      <c r="H555" s="143">
        <f>H556</f>
        <v>0</v>
      </c>
      <c r="I555" s="143">
        <f>I556</f>
        <v>0</v>
      </c>
      <c r="J555" s="143">
        <f>J556</f>
        <v>0</v>
      </c>
    </row>
    <row r="556" spans="2:10" ht="14.25" customHeight="1" hidden="1">
      <c r="B556" s="154" t="s">
        <v>458</v>
      </c>
      <c r="C556" s="102" t="s">
        <v>226</v>
      </c>
      <c r="D556" s="102" t="s">
        <v>228</v>
      </c>
      <c r="E556" s="169" t="s">
        <v>423</v>
      </c>
      <c r="F556" s="102" t="s">
        <v>363</v>
      </c>
      <c r="G556" s="102"/>
      <c r="H556" s="143">
        <f>H557</f>
        <v>0</v>
      </c>
      <c r="I556" s="143">
        <f>I557</f>
        <v>0</v>
      </c>
      <c r="J556" s="143">
        <f>J557</f>
        <v>0</v>
      </c>
    </row>
    <row r="557" spans="2:10" ht="14.25" customHeight="1" hidden="1">
      <c r="B557" s="154" t="s">
        <v>459</v>
      </c>
      <c r="C557" s="102" t="s">
        <v>226</v>
      </c>
      <c r="D557" s="102" t="s">
        <v>228</v>
      </c>
      <c r="E557" s="169" t="s">
        <v>423</v>
      </c>
      <c r="F557" s="102">
        <v>610</v>
      </c>
      <c r="G557" s="102"/>
      <c r="H557" s="143">
        <f>H558</f>
        <v>0</v>
      </c>
      <c r="I557" s="143">
        <f>I558</f>
        <v>0</v>
      </c>
      <c r="J557" s="143">
        <f>J558</f>
        <v>0</v>
      </c>
    </row>
    <row r="558" spans="2:10" ht="14.25" customHeight="1" hidden="1">
      <c r="B558" s="172" t="s">
        <v>274</v>
      </c>
      <c r="C558" s="102" t="s">
        <v>226</v>
      </c>
      <c r="D558" s="102" t="s">
        <v>228</v>
      </c>
      <c r="E558" s="169" t="s">
        <v>423</v>
      </c>
      <c r="F558" s="102">
        <v>610</v>
      </c>
      <c r="G558" s="102" t="s">
        <v>333</v>
      </c>
      <c r="H558" s="143"/>
      <c r="I558" s="143"/>
      <c r="J558" s="143"/>
    </row>
    <row r="559" spans="2:10" ht="12.75" customHeight="1">
      <c r="B559" s="188" t="s">
        <v>229</v>
      </c>
      <c r="C559" s="146" t="s">
        <v>226</v>
      </c>
      <c r="D559" s="146" t="s">
        <v>230</v>
      </c>
      <c r="E559" s="102"/>
      <c r="F559" s="102"/>
      <c r="G559" s="102"/>
      <c r="H559" s="143">
        <f>H571+H618+H560+H622</f>
        <v>140381.1</v>
      </c>
      <c r="I559" s="143">
        <f>I571+I618+I560+I622</f>
        <v>109613.7</v>
      </c>
      <c r="J559" s="143">
        <f>J571+J618+J560+J622</f>
        <v>110994.49999999999</v>
      </c>
    </row>
    <row r="560" spans="2:10" ht="41.25" customHeight="1">
      <c r="B560" s="236" t="s">
        <v>326</v>
      </c>
      <c r="C560" s="102" t="s">
        <v>226</v>
      </c>
      <c r="D560" s="102" t="s">
        <v>230</v>
      </c>
      <c r="E560" s="19" t="s">
        <v>327</v>
      </c>
      <c r="F560" s="102"/>
      <c r="G560" s="102"/>
      <c r="H560" s="103">
        <f>H563</f>
        <v>36.7</v>
      </c>
      <c r="I560" s="103">
        <f>I563</f>
        <v>0</v>
      </c>
      <c r="J560" s="103">
        <f>J563</f>
        <v>0</v>
      </c>
    </row>
    <row r="561" spans="2:10" ht="12.75" customHeight="1" hidden="1">
      <c r="B561" s="159"/>
      <c r="C561" s="102" t="s">
        <v>226</v>
      </c>
      <c r="D561" s="102" t="s">
        <v>230</v>
      </c>
      <c r="E561" s="19" t="s">
        <v>318</v>
      </c>
      <c r="F561" s="102"/>
      <c r="G561" s="102"/>
      <c r="H561" s="103">
        <f>H562</f>
        <v>36.7</v>
      </c>
      <c r="I561" s="103"/>
      <c r="J561" s="103"/>
    </row>
    <row r="562" spans="2:10" ht="12.75" customHeight="1" hidden="1">
      <c r="B562" s="159"/>
      <c r="C562" s="102" t="s">
        <v>226</v>
      </c>
      <c r="D562" s="102" t="s">
        <v>230</v>
      </c>
      <c r="E562" s="19" t="s">
        <v>318</v>
      </c>
      <c r="F562" s="102"/>
      <c r="G562" s="102"/>
      <c r="H562" s="103">
        <f>H563</f>
        <v>36.7</v>
      </c>
      <c r="I562" s="103"/>
      <c r="J562" s="103"/>
    </row>
    <row r="563" spans="2:10" ht="12.75" customHeight="1">
      <c r="B563" s="159" t="s">
        <v>301</v>
      </c>
      <c r="C563" s="102" t="s">
        <v>226</v>
      </c>
      <c r="D563" s="102" t="s">
        <v>230</v>
      </c>
      <c r="E563" s="176" t="s">
        <v>328</v>
      </c>
      <c r="F563" s="102"/>
      <c r="G563" s="102"/>
      <c r="H563" s="103">
        <f>H564</f>
        <v>36.7</v>
      </c>
      <c r="I563" s="103">
        <f>I564</f>
        <v>0</v>
      </c>
      <c r="J563" s="103">
        <f>J564</f>
        <v>0</v>
      </c>
    </row>
    <row r="564" spans="2:10" ht="12.75" customHeight="1">
      <c r="B564" s="157" t="s">
        <v>289</v>
      </c>
      <c r="C564" s="102" t="s">
        <v>226</v>
      </c>
      <c r="D564" s="102" t="s">
        <v>230</v>
      </c>
      <c r="E564" s="176" t="s">
        <v>328</v>
      </c>
      <c r="F564" s="102" t="s">
        <v>290</v>
      </c>
      <c r="G564" s="102"/>
      <c r="H564" s="103">
        <f>H565</f>
        <v>36.7</v>
      </c>
      <c r="I564" s="103">
        <f>I565</f>
        <v>0</v>
      </c>
      <c r="J564" s="103">
        <f>J565</f>
        <v>0</v>
      </c>
    </row>
    <row r="565" spans="2:10" ht="12.75" customHeight="1">
      <c r="B565" s="157" t="s">
        <v>291</v>
      </c>
      <c r="C565" s="102" t="s">
        <v>226</v>
      </c>
      <c r="D565" s="102" t="s">
        <v>230</v>
      </c>
      <c r="E565" s="176" t="s">
        <v>328</v>
      </c>
      <c r="F565" s="102" t="s">
        <v>292</v>
      </c>
      <c r="G565" s="102"/>
      <c r="H565" s="103">
        <f>H566</f>
        <v>36.7</v>
      </c>
      <c r="I565" s="103">
        <f>I566</f>
        <v>0</v>
      </c>
      <c r="J565" s="103">
        <f>J566</f>
        <v>0</v>
      </c>
    </row>
    <row r="566" spans="2:10" ht="12.75" customHeight="1">
      <c r="B566" s="154" t="s">
        <v>273</v>
      </c>
      <c r="C566" s="102" t="s">
        <v>226</v>
      </c>
      <c r="D566" s="102" t="s">
        <v>230</v>
      </c>
      <c r="E566" s="176" t="s">
        <v>328</v>
      </c>
      <c r="F566" s="102" t="s">
        <v>292</v>
      </c>
      <c r="G566" s="102">
        <v>2</v>
      </c>
      <c r="H566" s="103">
        <f>'Прил. 8'!I850</f>
        <v>36.7</v>
      </c>
      <c r="I566" s="103">
        <f>'Прил. 8'!J850</f>
        <v>0</v>
      </c>
      <c r="J566" s="103">
        <f>'Прил. 8'!K850</f>
        <v>0</v>
      </c>
    </row>
    <row r="567" spans="2:10" ht="12.75" customHeight="1" hidden="1">
      <c r="B567" s="188"/>
      <c r="C567" s="146"/>
      <c r="D567" s="146"/>
      <c r="E567" s="102"/>
      <c r="F567" s="102"/>
      <c r="G567" s="102"/>
      <c r="H567" s="143"/>
      <c r="I567" s="143"/>
      <c r="J567" s="143"/>
    </row>
    <row r="568" spans="2:10" ht="12.75" customHeight="1" hidden="1">
      <c r="B568" s="188"/>
      <c r="C568" s="146"/>
      <c r="D568" s="146"/>
      <c r="E568" s="102"/>
      <c r="F568" s="102"/>
      <c r="G568" s="102"/>
      <c r="H568" s="143"/>
      <c r="I568" s="143"/>
      <c r="J568" s="143"/>
    </row>
    <row r="569" spans="2:10" ht="12.75" customHeight="1" hidden="1">
      <c r="B569" s="188"/>
      <c r="C569" s="146"/>
      <c r="D569" s="146"/>
      <c r="E569" s="102"/>
      <c r="F569" s="102"/>
      <c r="G569" s="102"/>
      <c r="H569" s="143"/>
      <c r="I569" s="143"/>
      <c r="J569" s="143"/>
    </row>
    <row r="570" spans="2:10" ht="12.75" customHeight="1" hidden="1">
      <c r="B570" s="188"/>
      <c r="C570" s="146"/>
      <c r="D570" s="146"/>
      <c r="E570" s="102"/>
      <c r="F570" s="102"/>
      <c r="G570" s="102"/>
      <c r="H570" s="143"/>
      <c r="I570" s="143"/>
      <c r="J570" s="143"/>
    </row>
    <row r="571" spans="2:10" ht="26.25" customHeight="1">
      <c r="B571" s="231" t="s">
        <v>450</v>
      </c>
      <c r="C571" s="102" t="s">
        <v>226</v>
      </c>
      <c r="D571" s="102" t="s">
        <v>230</v>
      </c>
      <c r="E571" s="169" t="s">
        <v>451</v>
      </c>
      <c r="F571" s="102"/>
      <c r="G571" s="102"/>
      <c r="H571" s="143">
        <f>H572</f>
        <v>140244.4</v>
      </c>
      <c r="I571" s="143">
        <f>I572</f>
        <v>109613.7</v>
      </c>
      <c r="J571" s="143">
        <f>J572</f>
        <v>110994.49999999999</v>
      </c>
    </row>
    <row r="572" spans="2:10" ht="14.25" customHeight="1">
      <c r="B572" s="237" t="s">
        <v>466</v>
      </c>
      <c r="C572" s="102" t="s">
        <v>226</v>
      </c>
      <c r="D572" s="102" t="s">
        <v>230</v>
      </c>
      <c r="E572" s="169" t="s">
        <v>467</v>
      </c>
      <c r="F572" s="102"/>
      <c r="G572" s="102"/>
      <c r="H572" s="143">
        <f>H573+H578+H584+H590+H594+H599+H605+H611</f>
        <v>140244.4</v>
      </c>
      <c r="I572" s="143">
        <f>I573+I578+I584+I590+I594+I599+I605+I611</f>
        <v>109613.7</v>
      </c>
      <c r="J572" s="143">
        <f>J573+J578+J584+J590+J594+J599+J605+J611</f>
        <v>110994.49999999999</v>
      </c>
    </row>
    <row r="573" spans="2:10" ht="28.5">
      <c r="B573" s="154" t="s">
        <v>468</v>
      </c>
      <c r="C573" s="102" t="s">
        <v>226</v>
      </c>
      <c r="D573" s="102" t="s">
        <v>230</v>
      </c>
      <c r="E573" s="169" t="s">
        <v>469</v>
      </c>
      <c r="F573" s="102"/>
      <c r="G573" s="102"/>
      <c r="H573" s="143">
        <f>H574</f>
        <v>36878.5</v>
      </c>
      <c r="I573" s="143">
        <f>I574</f>
        <v>28035.9</v>
      </c>
      <c r="J573" s="143">
        <f>J574</f>
        <v>30590.5</v>
      </c>
    </row>
    <row r="574" spans="2:10" ht="12.75" customHeight="1">
      <c r="B574" s="157" t="s">
        <v>470</v>
      </c>
      <c r="C574" s="102" t="s">
        <v>226</v>
      </c>
      <c r="D574" s="102" t="s">
        <v>230</v>
      </c>
      <c r="E574" s="169" t="s">
        <v>471</v>
      </c>
      <c r="F574" s="102"/>
      <c r="G574" s="102"/>
      <c r="H574" s="143">
        <f>H575</f>
        <v>36878.5</v>
      </c>
      <c r="I574" s="143">
        <f>I575</f>
        <v>28035.9</v>
      </c>
      <c r="J574" s="143">
        <f>J575</f>
        <v>30590.5</v>
      </c>
    </row>
    <row r="575" spans="2:10" ht="28.5">
      <c r="B575" s="154" t="s">
        <v>458</v>
      </c>
      <c r="C575" s="102" t="s">
        <v>226</v>
      </c>
      <c r="D575" s="102" t="s">
        <v>230</v>
      </c>
      <c r="E575" s="169" t="s">
        <v>471</v>
      </c>
      <c r="F575" s="102" t="s">
        <v>363</v>
      </c>
      <c r="G575" s="102"/>
      <c r="H575" s="143">
        <f>H576</f>
        <v>36878.5</v>
      </c>
      <c r="I575" s="143">
        <f>I576</f>
        <v>28035.9</v>
      </c>
      <c r="J575" s="143">
        <f>J576</f>
        <v>30590.5</v>
      </c>
    </row>
    <row r="576" spans="2:10" ht="14.25" customHeight="1">
      <c r="B576" s="154" t="s">
        <v>459</v>
      </c>
      <c r="C576" s="102" t="s">
        <v>226</v>
      </c>
      <c r="D576" s="102" t="s">
        <v>230</v>
      </c>
      <c r="E576" s="169" t="s">
        <v>471</v>
      </c>
      <c r="F576" s="102">
        <v>610</v>
      </c>
      <c r="G576" s="102"/>
      <c r="H576" s="143">
        <f>H577</f>
        <v>36878.5</v>
      </c>
      <c r="I576" s="143">
        <f>I577</f>
        <v>28035.9</v>
      </c>
      <c r="J576" s="143">
        <f>J577</f>
        <v>30590.5</v>
      </c>
    </row>
    <row r="577" spans="2:10" ht="14.25" customHeight="1">
      <c r="B577" s="154" t="s">
        <v>273</v>
      </c>
      <c r="C577" s="102" t="s">
        <v>226</v>
      </c>
      <c r="D577" s="102" t="s">
        <v>230</v>
      </c>
      <c r="E577" s="169" t="s">
        <v>471</v>
      </c>
      <c r="F577" s="102">
        <v>610</v>
      </c>
      <c r="G577" s="102">
        <v>2</v>
      </c>
      <c r="H577" s="143">
        <f>'Прил. 8'!I855</f>
        <v>36878.5</v>
      </c>
      <c r="I577" s="143">
        <f>'Прил. 8'!J855</f>
        <v>28035.9</v>
      </c>
      <c r="J577" s="143">
        <f>'Прил. 8'!K855</f>
        <v>30590.5</v>
      </c>
    </row>
    <row r="578" spans="2:10" ht="14.25" customHeight="1">
      <c r="B578" s="154" t="s">
        <v>472</v>
      </c>
      <c r="C578" s="102" t="s">
        <v>226</v>
      </c>
      <c r="D578" s="102" t="s">
        <v>230</v>
      </c>
      <c r="E578" s="169" t="s">
        <v>473</v>
      </c>
      <c r="F578" s="102"/>
      <c r="G578" s="102"/>
      <c r="H578" s="143">
        <f>H579</f>
        <v>3662.6</v>
      </c>
      <c r="I578" s="143">
        <f>I579</f>
        <v>4504.6</v>
      </c>
      <c r="J578" s="143">
        <f>J579</f>
        <v>4440.4</v>
      </c>
    </row>
    <row r="579" spans="2:10" ht="27.75" customHeight="1">
      <c r="B579" s="147" t="s">
        <v>474</v>
      </c>
      <c r="C579" s="102" t="s">
        <v>226</v>
      </c>
      <c r="D579" s="102" t="s">
        <v>230</v>
      </c>
      <c r="E579" s="169" t="s">
        <v>475</v>
      </c>
      <c r="F579" s="102"/>
      <c r="G579" s="102"/>
      <c r="H579" s="143">
        <f>H580</f>
        <v>3662.6</v>
      </c>
      <c r="I579" s="143">
        <f>I580</f>
        <v>4504.6</v>
      </c>
      <c r="J579" s="143">
        <f>J580</f>
        <v>4440.4</v>
      </c>
    </row>
    <row r="580" spans="2:10" ht="28.5">
      <c r="B580" s="147" t="s">
        <v>458</v>
      </c>
      <c r="C580" s="102" t="s">
        <v>226</v>
      </c>
      <c r="D580" s="102" t="s">
        <v>230</v>
      </c>
      <c r="E580" s="169" t="s">
        <v>475</v>
      </c>
      <c r="F580" s="102" t="s">
        <v>363</v>
      </c>
      <c r="G580" s="102"/>
      <c r="H580" s="143">
        <f>H581</f>
        <v>3662.6</v>
      </c>
      <c r="I580" s="143">
        <f>I581</f>
        <v>4504.6</v>
      </c>
      <c r="J580" s="143">
        <f>J581</f>
        <v>4440.4</v>
      </c>
    </row>
    <row r="581" spans="2:10" ht="14.25" customHeight="1">
      <c r="B581" s="154" t="s">
        <v>459</v>
      </c>
      <c r="C581" s="102" t="s">
        <v>226</v>
      </c>
      <c r="D581" s="102" t="s">
        <v>230</v>
      </c>
      <c r="E581" s="169" t="s">
        <v>475</v>
      </c>
      <c r="F581" s="102">
        <v>610</v>
      </c>
      <c r="G581" s="102"/>
      <c r="H581" s="143">
        <f>H583+H582</f>
        <v>3662.6</v>
      </c>
      <c r="I581" s="143">
        <f>I583+I582</f>
        <v>4504.6</v>
      </c>
      <c r="J581" s="143">
        <f>J583+J582</f>
        <v>4440.4</v>
      </c>
    </row>
    <row r="582" spans="2:10" ht="14.25" customHeight="1">
      <c r="B582" s="172" t="s">
        <v>274</v>
      </c>
      <c r="C582" s="102" t="s">
        <v>226</v>
      </c>
      <c r="D582" s="102" t="s">
        <v>230</v>
      </c>
      <c r="E582" s="169" t="s">
        <v>475</v>
      </c>
      <c r="F582" s="102" t="s">
        <v>463</v>
      </c>
      <c r="G582" s="102" t="s">
        <v>333</v>
      </c>
      <c r="H582" s="143">
        <f>'Прил. 8'!I860</f>
        <v>1831.3</v>
      </c>
      <c r="I582" s="143">
        <f>'Прил. 8'!J860</f>
        <v>2252.3</v>
      </c>
      <c r="J582" s="143">
        <f>'Прил. 8'!K860</f>
        <v>2220.2</v>
      </c>
    </row>
    <row r="583" spans="2:10" ht="14.25" customHeight="1">
      <c r="B583" s="172" t="s">
        <v>273</v>
      </c>
      <c r="C583" s="102" t="s">
        <v>226</v>
      </c>
      <c r="D583" s="102" t="s">
        <v>230</v>
      </c>
      <c r="E583" s="169" t="s">
        <v>476</v>
      </c>
      <c r="F583" s="102">
        <v>610</v>
      </c>
      <c r="G583" s="102" t="s">
        <v>297</v>
      </c>
      <c r="H583" s="143">
        <f>'Прил. 8'!I861</f>
        <v>1831.3</v>
      </c>
      <c r="I583" s="143">
        <f>'Прил. 8'!J861</f>
        <v>2252.3</v>
      </c>
      <c r="J583" s="143">
        <f>'Прил. 8'!K861</f>
        <v>2220.2</v>
      </c>
    </row>
    <row r="584" spans="2:10" ht="28.5">
      <c r="B584" s="149" t="s">
        <v>477</v>
      </c>
      <c r="C584" s="102" t="s">
        <v>226</v>
      </c>
      <c r="D584" s="102" t="s">
        <v>230</v>
      </c>
      <c r="E584" s="169" t="s">
        <v>478</v>
      </c>
      <c r="F584" s="102"/>
      <c r="G584" s="102"/>
      <c r="H584" s="143">
        <f>H585</f>
        <v>3974.4</v>
      </c>
      <c r="I584" s="143">
        <f>I585</f>
        <v>3902.7999999999997</v>
      </c>
      <c r="J584" s="143">
        <f>J585</f>
        <v>4049.1000000000004</v>
      </c>
    </row>
    <row r="585" spans="2:10" ht="27.75" customHeight="1">
      <c r="B585" s="147" t="s">
        <v>458</v>
      </c>
      <c r="C585" s="102" t="s">
        <v>226</v>
      </c>
      <c r="D585" s="102" t="s">
        <v>230</v>
      </c>
      <c r="E585" s="169" t="s">
        <v>479</v>
      </c>
      <c r="F585" s="102" t="s">
        <v>363</v>
      </c>
      <c r="G585" s="102"/>
      <c r="H585" s="143">
        <f>H586</f>
        <v>3974.4</v>
      </c>
      <c r="I585" s="143">
        <f>I586</f>
        <v>3902.7999999999997</v>
      </c>
      <c r="J585" s="143">
        <f>J586</f>
        <v>4049.1000000000004</v>
      </c>
    </row>
    <row r="586" spans="2:10" ht="14.25" customHeight="1">
      <c r="B586" s="154" t="s">
        <v>459</v>
      </c>
      <c r="C586" s="102" t="s">
        <v>226</v>
      </c>
      <c r="D586" s="102" t="s">
        <v>230</v>
      </c>
      <c r="E586" s="169" t="s">
        <v>479</v>
      </c>
      <c r="F586" s="102">
        <v>610</v>
      </c>
      <c r="G586" s="102"/>
      <c r="H586" s="143">
        <f>H588+H587+H589</f>
        <v>3974.4</v>
      </c>
      <c r="I586" s="143">
        <f>I588+I587+I589</f>
        <v>3902.7999999999997</v>
      </c>
      <c r="J586" s="143">
        <f>J588+J587+J589</f>
        <v>4049.1000000000004</v>
      </c>
    </row>
    <row r="587" spans="2:10" ht="14.25" customHeight="1">
      <c r="B587" s="172" t="s">
        <v>273</v>
      </c>
      <c r="C587" s="102" t="s">
        <v>226</v>
      </c>
      <c r="D587" s="102" t="s">
        <v>230</v>
      </c>
      <c r="E587" s="169" t="s">
        <v>479</v>
      </c>
      <c r="F587" s="102">
        <v>610</v>
      </c>
      <c r="G587" s="102" t="s">
        <v>297</v>
      </c>
      <c r="H587" s="143">
        <f>'Прил. 8'!I865</f>
        <v>39.7</v>
      </c>
      <c r="I587" s="143">
        <f>'Прил. 8'!J865</f>
        <v>39</v>
      </c>
      <c r="J587" s="143">
        <f>'Прил. 8'!K865</f>
        <v>40.5</v>
      </c>
    </row>
    <row r="588" spans="2:10" ht="14.25" customHeight="1">
      <c r="B588" s="172" t="s">
        <v>274</v>
      </c>
      <c r="C588" s="102" t="s">
        <v>226</v>
      </c>
      <c r="D588" s="102" t="s">
        <v>230</v>
      </c>
      <c r="E588" s="169" t="s">
        <v>479</v>
      </c>
      <c r="F588" s="102">
        <v>610</v>
      </c>
      <c r="G588" s="102" t="s">
        <v>333</v>
      </c>
      <c r="H588" s="143">
        <f>'Прил. 8'!I866</f>
        <v>354.1</v>
      </c>
      <c r="I588" s="143">
        <f>'Прил. 8'!J866</f>
        <v>347.7</v>
      </c>
      <c r="J588" s="143">
        <f>'Прил. 8'!K866</f>
        <v>360.8</v>
      </c>
    </row>
    <row r="589" spans="2:10" ht="14.25" customHeight="1">
      <c r="B589" s="154" t="s">
        <v>275</v>
      </c>
      <c r="C589" s="102" t="s">
        <v>226</v>
      </c>
      <c r="D589" s="102" t="s">
        <v>230</v>
      </c>
      <c r="E589" s="169" t="s">
        <v>479</v>
      </c>
      <c r="F589" s="102">
        <v>610</v>
      </c>
      <c r="G589" s="102" t="s">
        <v>307</v>
      </c>
      <c r="H589" s="143">
        <f>'Прил. 8'!I867</f>
        <v>3580.6</v>
      </c>
      <c r="I589" s="143">
        <f>'Прил. 8'!J867</f>
        <v>3516.1</v>
      </c>
      <c r="J589" s="143">
        <f>'Прил. 8'!K867</f>
        <v>3647.8</v>
      </c>
    </row>
    <row r="590" spans="2:10" ht="85.5">
      <c r="B590" s="149" t="s">
        <v>480</v>
      </c>
      <c r="C590" s="102" t="s">
        <v>226</v>
      </c>
      <c r="D590" s="102" t="s">
        <v>230</v>
      </c>
      <c r="E590" s="169" t="s">
        <v>481</v>
      </c>
      <c r="F590" s="102"/>
      <c r="G590" s="102"/>
      <c r="H590" s="143">
        <f>H591</f>
        <v>82316.3</v>
      </c>
      <c r="I590" s="143">
        <f>I591</f>
        <v>63785.7</v>
      </c>
      <c r="J590" s="143">
        <f>J591</f>
        <v>62195.2</v>
      </c>
    </row>
    <row r="591" spans="2:10" ht="28.5">
      <c r="B591" s="154" t="s">
        <v>458</v>
      </c>
      <c r="C591" s="102" t="s">
        <v>226</v>
      </c>
      <c r="D591" s="102" t="s">
        <v>230</v>
      </c>
      <c r="E591" s="169" t="s">
        <v>482</v>
      </c>
      <c r="F591" s="102" t="s">
        <v>363</v>
      </c>
      <c r="G591" s="102"/>
      <c r="H591" s="143">
        <f>H592</f>
        <v>82316.3</v>
      </c>
      <c r="I591" s="143">
        <f>I592</f>
        <v>63785.7</v>
      </c>
      <c r="J591" s="143">
        <f>J592</f>
        <v>62195.2</v>
      </c>
    </row>
    <row r="592" spans="2:10" ht="14.25" customHeight="1">
      <c r="B592" s="154" t="s">
        <v>459</v>
      </c>
      <c r="C592" s="102" t="s">
        <v>226</v>
      </c>
      <c r="D592" s="102" t="s">
        <v>230</v>
      </c>
      <c r="E592" s="169" t="s">
        <v>482</v>
      </c>
      <c r="F592" s="102">
        <v>610</v>
      </c>
      <c r="G592" s="102"/>
      <c r="H592" s="143">
        <f>H593</f>
        <v>82316.3</v>
      </c>
      <c r="I592" s="143">
        <f>I593</f>
        <v>63785.7</v>
      </c>
      <c r="J592" s="143">
        <f>J593</f>
        <v>62195.2</v>
      </c>
    </row>
    <row r="593" spans="2:10" ht="14.25" customHeight="1">
      <c r="B593" s="172" t="s">
        <v>274</v>
      </c>
      <c r="C593" s="102" t="s">
        <v>226</v>
      </c>
      <c r="D593" s="102" t="s">
        <v>230</v>
      </c>
      <c r="E593" s="169" t="s">
        <v>482</v>
      </c>
      <c r="F593" s="102">
        <v>610</v>
      </c>
      <c r="G593" s="102" t="s">
        <v>333</v>
      </c>
      <c r="H593" s="143">
        <f>'Прил. 8'!I871</f>
        <v>82316.3</v>
      </c>
      <c r="I593" s="143">
        <f>'Прил. 8'!J871</f>
        <v>63785.7</v>
      </c>
      <c r="J593" s="143">
        <f>'Прил. 8'!K871</f>
        <v>62195.2</v>
      </c>
    </row>
    <row r="594" spans="2:10" ht="14.25" customHeight="1">
      <c r="B594" s="154" t="s">
        <v>483</v>
      </c>
      <c r="C594" s="102" t="s">
        <v>226</v>
      </c>
      <c r="D594" s="102" t="s">
        <v>230</v>
      </c>
      <c r="E594" s="169" t="s">
        <v>484</v>
      </c>
      <c r="F594" s="102"/>
      <c r="G594" s="102"/>
      <c r="H594" s="143">
        <f>H596</f>
        <v>1473.4</v>
      </c>
      <c r="I594" s="143">
        <f>I596</f>
        <v>1536.4</v>
      </c>
      <c r="J594" s="143">
        <f>J596</f>
        <v>1536.4</v>
      </c>
    </row>
    <row r="595" spans="2:10" ht="12.75" customHeight="1">
      <c r="B595" s="157" t="s">
        <v>301</v>
      </c>
      <c r="C595" s="102" t="s">
        <v>226</v>
      </c>
      <c r="D595" s="102" t="s">
        <v>230</v>
      </c>
      <c r="E595" s="169" t="s">
        <v>485</v>
      </c>
      <c r="F595" s="102"/>
      <c r="G595" s="102"/>
      <c r="H595" s="143">
        <f>H596</f>
        <v>1473.4</v>
      </c>
      <c r="I595" s="143">
        <f>I596</f>
        <v>1536.4</v>
      </c>
      <c r="J595" s="143">
        <f>J596</f>
        <v>1536.4</v>
      </c>
    </row>
    <row r="596" spans="2:10" ht="14.25" customHeight="1">
      <c r="B596" s="154" t="s">
        <v>458</v>
      </c>
      <c r="C596" s="102" t="s">
        <v>226</v>
      </c>
      <c r="D596" s="102" t="s">
        <v>230</v>
      </c>
      <c r="E596" s="169" t="s">
        <v>485</v>
      </c>
      <c r="F596" s="102" t="s">
        <v>363</v>
      </c>
      <c r="G596" s="102"/>
      <c r="H596" s="143">
        <f>H597</f>
        <v>1473.4</v>
      </c>
      <c r="I596" s="143">
        <f>I597</f>
        <v>1536.4</v>
      </c>
      <c r="J596" s="143">
        <f>J597</f>
        <v>1536.4</v>
      </c>
    </row>
    <row r="597" spans="2:10" ht="14.25" customHeight="1">
      <c r="B597" s="154" t="s">
        <v>459</v>
      </c>
      <c r="C597" s="102" t="s">
        <v>226</v>
      </c>
      <c r="D597" s="102" t="s">
        <v>230</v>
      </c>
      <c r="E597" s="169" t="s">
        <v>485</v>
      </c>
      <c r="F597" s="102">
        <v>610</v>
      </c>
      <c r="G597" s="102"/>
      <c r="H597" s="143">
        <f>H598</f>
        <v>1473.4</v>
      </c>
      <c r="I597" s="143">
        <f>I598</f>
        <v>1536.4</v>
      </c>
      <c r="J597" s="143">
        <f>J598</f>
        <v>1536.4</v>
      </c>
    </row>
    <row r="598" spans="2:10" ht="14.25" customHeight="1">
      <c r="B598" s="172" t="s">
        <v>274</v>
      </c>
      <c r="C598" s="102" t="s">
        <v>226</v>
      </c>
      <c r="D598" s="102" t="s">
        <v>230</v>
      </c>
      <c r="E598" s="169" t="s">
        <v>485</v>
      </c>
      <c r="F598" s="102">
        <v>610</v>
      </c>
      <c r="G598" s="102" t="s">
        <v>333</v>
      </c>
      <c r="H598" s="143">
        <f>'Прил. 8'!I876</f>
        <v>1473.4</v>
      </c>
      <c r="I598" s="143">
        <f>'Прил. 8'!J876</f>
        <v>1536.4</v>
      </c>
      <c r="J598" s="143">
        <f>'Прил. 8'!K876</f>
        <v>1536.4</v>
      </c>
    </row>
    <row r="599" spans="2:10" ht="15.75" customHeight="1">
      <c r="B599" s="154" t="s">
        <v>483</v>
      </c>
      <c r="C599" s="102" t="s">
        <v>226</v>
      </c>
      <c r="D599" s="102" t="s">
        <v>230</v>
      </c>
      <c r="E599" s="169" t="s">
        <v>486</v>
      </c>
      <c r="F599" s="102"/>
      <c r="G599" s="102"/>
      <c r="H599" s="143">
        <f>H601</f>
        <v>7858.9</v>
      </c>
      <c r="I599" s="143">
        <f>I601</f>
        <v>7848.3</v>
      </c>
      <c r="J599" s="143">
        <f>J601</f>
        <v>8182.9</v>
      </c>
    </row>
    <row r="600" spans="2:10" ht="12.75" customHeight="1">
      <c r="B600" s="157" t="s">
        <v>470</v>
      </c>
      <c r="C600" s="102" t="s">
        <v>226</v>
      </c>
      <c r="D600" s="102" t="s">
        <v>230</v>
      </c>
      <c r="E600" s="169" t="s">
        <v>487</v>
      </c>
      <c r="F600" s="102"/>
      <c r="G600" s="102"/>
      <c r="H600" s="143">
        <f>H601</f>
        <v>7858.9</v>
      </c>
      <c r="I600" s="143">
        <f>I601</f>
        <v>7848.3</v>
      </c>
      <c r="J600" s="143">
        <f>J601</f>
        <v>8182.9</v>
      </c>
    </row>
    <row r="601" spans="2:10" ht="12.75" customHeight="1">
      <c r="B601" s="154" t="s">
        <v>458</v>
      </c>
      <c r="C601" s="102" t="s">
        <v>226</v>
      </c>
      <c r="D601" s="102" t="s">
        <v>230</v>
      </c>
      <c r="E601" s="169" t="s">
        <v>487</v>
      </c>
      <c r="F601" s="102" t="s">
        <v>363</v>
      </c>
      <c r="G601" s="102"/>
      <c r="H601" s="143">
        <f>H602</f>
        <v>7858.9</v>
      </c>
      <c r="I601" s="143">
        <f>I602</f>
        <v>7848.3</v>
      </c>
      <c r="J601" s="143">
        <f>J602</f>
        <v>8182.9</v>
      </c>
    </row>
    <row r="602" spans="2:10" ht="12.75" customHeight="1">
      <c r="B602" s="154" t="s">
        <v>459</v>
      </c>
      <c r="C602" s="102" t="s">
        <v>226</v>
      </c>
      <c r="D602" s="102" t="s">
        <v>230</v>
      </c>
      <c r="E602" s="169" t="s">
        <v>487</v>
      </c>
      <c r="F602" s="102">
        <v>610</v>
      </c>
      <c r="G602" s="102"/>
      <c r="H602" s="143">
        <f>H603</f>
        <v>7858.9</v>
      </c>
      <c r="I602" s="143">
        <f>I603</f>
        <v>7848.3</v>
      </c>
      <c r="J602" s="143">
        <f>J603</f>
        <v>8182.9</v>
      </c>
    </row>
    <row r="603" spans="2:10" ht="12.75" customHeight="1">
      <c r="B603" s="154" t="s">
        <v>459</v>
      </c>
      <c r="C603" s="102" t="s">
        <v>226</v>
      </c>
      <c r="D603" s="102" t="s">
        <v>230</v>
      </c>
      <c r="E603" s="169" t="s">
        <v>487</v>
      </c>
      <c r="F603" s="102">
        <v>610</v>
      </c>
      <c r="G603" s="102"/>
      <c r="H603" s="143">
        <f>H604</f>
        <v>7858.9</v>
      </c>
      <c r="I603" s="143">
        <f>I604</f>
        <v>7848.3</v>
      </c>
      <c r="J603" s="143">
        <f>J604</f>
        <v>8182.9</v>
      </c>
    </row>
    <row r="604" spans="2:10" ht="14.25" customHeight="1">
      <c r="B604" s="154" t="s">
        <v>275</v>
      </c>
      <c r="C604" s="102" t="s">
        <v>226</v>
      </c>
      <c r="D604" s="102" t="s">
        <v>230</v>
      </c>
      <c r="E604" s="169" t="s">
        <v>487</v>
      </c>
      <c r="F604" s="102">
        <v>610</v>
      </c>
      <c r="G604" s="102" t="s">
        <v>307</v>
      </c>
      <c r="H604" s="143">
        <f>'Прил. 8'!I882</f>
        <v>7858.9</v>
      </c>
      <c r="I604" s="143">
        <f>'Прил. 8'!J882</f>
        <v>7848.3</v>
      </c>
      <c r="J604" s="143">
        <f>'Прил. 8'!K882</f>
        <v>8182.9</v>
      </c>
    </row>
    <row r="605" spans="2:10" ht="27.75" customHeight="1" hidden="1">
      <c r="B605" s="154" t="s">
        <v>488</v>
      </c>
      <c r="C605" s="102" t="s">
        <v>226</v>
      </c>
      <c r="D605" s="102" t="s">
        <v>230</v>
      </c>
      <c r="E605" s="169" t="s">
        <v>489</v>
      </c>
      <c r="F605" s="102"/>
      <c r="G605" s="102"/>
      <c r="H605" s="143">
        <f>H607</f>
        <v>0</v>
      </c>
      <c r="I605" s="143">
        <f>I607</f>
        <v>0</v>
      </c>
      <c r="J605" s="143">
        <f>J607</f>
        <v>0</v>
      </c>
    </row>
    <row r="606" spans="2:10" ht="12.75" customHeight="1" hidden="1">
      <c r="B606" s="157" t="s">
        <v>301</v>
      </c>
      <c r="C606" s="102" t="s">
        <v>226</v>
      </c>
      <c r="D606" s="102" t="s">
        <v>230</v>
      </c>
      <c r="E606" s="169" t="s">
        <v>490</v>
      </c>
      <c r="F606" s="102"/>
      <c r="G606" s="102"/>
      <c r="H606" s="143">
        <f>H607</f>
        <v>0</v>
      </c>
      <c r="I606" s="143">
        <f>I607</f>
        <v>0</v>
      </c>
      <c r="J606" s="143">
        <f>J607</f>
        <v>0</v>
      </c>
    </row>
    <row r="607" spans="2:10" ht="12.75" customHeight="1" hidden="1">
      <c r="B607" s="154" t="s">
        <v>458</v>
      </c>
      <c r="C607" s="102" t="s">
        <v>226</v>
      </c>
      <c r="D607" s="102" t="s">
        <v>230</v>
      </c>
      <c r="E607" s="169" t="s">
        <v>490</v>
      </c>
      <c r="F607" s="102" t="s">
        <v>363</v>
      </c>
      <c r="G607" s="102"/>
      <c r="H607" s="143">
        <f>H608</f>
        <v>0</v>
      </c>
      <c r="I607" s="143">
        <f>I608</f>
        <v>0</v>
      </c>
      <c r="J607" s="143">
        <f>J608</f>
        <v>0</v>
      </c>
    </row>
    <row r="608" spans="2:10" ht="12.75" customHeight="1" hidden="1">
      <c r="B608" s="154" t="s">
        <v>459</v>
      </c>
      <c r="C608" s="102" t="s">
        <v>226</v>
      </c>
      <c r="D608" s="102" t="s">
        <v>230</v>
      </c>
      <c r="E608" s="169" t="s">
        <v>490</v>
      </c>
      <c r="F608" s="102">
        <v>610</v>
      </c>
      <c r="G608" s="102"/>
      <c r="H608" s="143">
        <f>H609+H610</f>
        <v>0</v>
      </c>
      <c r="I608" s="143">
        <f>I609+I610</f>
        <v>0</v>
      </c>
      <c r="J608" s="143">
        <f>J609+J610</f>
        <v>0</v>
      </c>
    </row>
    <row r="609" spans="2:10" ht="14.25" customHeight="1" hidden="1">
      <c r="B609" s="154" t="s">
        <v>273</v>
      </c>
      <c r="C609" s="102" t="s">
        <v>226</v>
      </c>
      <c r="D609" s="102" t="s">
        <v>230</v>
      </c>
      <c r="E609" s="169" t="s">
        <v>491</v>
      </c>
      <c r="F609" s="102">
        <v>610</v>
      </c>
      <c r="G609" s="102">
        <v>2</v>
      </c>
      <c r="H609" s="143"/>
      <c r="I609" s="143"/>
      <c r="J609" s="143"/>
    </row>
    <row r="610" spans="2:10" ht="14.25" customHeight="1" hidden="1">
      <c r="B610" s="172" t="s">
        <v>274</v>
      </c>
      <c r="C610" s="102" t="s">
        <v>226</v>
      </c>
      <c r="D610" s="102" t="s">
        <v>230</v>
      </c>
      <c r="E610" s="169" t="s">
        <v>492</v>
      </c>
      <c r="F610" s="102">
        <v>610</v>
      </c>
      <c r="G610" s="102" t="s">
        <v>333</v>
      </c>
      <c r="H610" s="143"/>
      <c r="I610" s="143"/>
      <c r="J610" s="143"/>
    </row>
    <row r="611" spans="2:10" ht="29.25" customHeight="1">
      <c r="B611" s="149" t="s">
        <v>493</v>
      </c>
      <c r="C611" s="102" t="s">
        <v>226</v>
      </c>
      <c r="D611" s="102" t="s">
        <v>230</v>
      </c>
      <c r="E611" s="169" t="s">
        <v>494</v>
      </c>
      <c r="F611" s="102"/>
      <c r="G611" s="102"/>
      <c r="H611" s="143">
        <f>H612</f>
        <v>4080.3</v>
      </c>
      <c r="I611" s="143">
        <f>I613</f>
        <v>0</v>
      </c>
      <c r="J611" s="143">
        <f>J612</f>
        <v>0</v>
      </c>
    </row>
    <row r="612" spans="2:10" ht="28.5" customHeight="1">
      <c r="B612" s="149" t="s">
        <v>495</v>
      </c>
      <c r="C612" s="102" t="s">
        <v>226</v>
      </c>
      <c r="D612" s="102" t="s">
        <v>230</v>
      </c>
      <c r="E612" s="175" t="s">
        <v>496</v>
      </c>
      <c r="F612" s="102"/>
      <c r="G612" s="102"/>
      <c r="H612" s="143">
        <f>H613</f>
        <v>4080.3</v>
      </c>
      <c r="I612" s="143">
        <f>I613</f>
        <v>0</v>
      </c>
      <c r="J612" s="143">
        <f>J613</f>
        <v>0</v>
      </c>
    </row>
    <row r="613" spans="2:10" ht="15.75" customHeight="1">
      <c r="B613" s="154" t="s">
        <v>458</v>
      </c>
      <c r="C613" s="102" t="s">
        <v>226</v>
      </c>
      <c r="D613" s="102" t="s">
        <v>230</v>
      </c>
      <c r="E613" s="175" t="s">
        <v>496</v>
      </c>
      <c r="F613" s="102" t="s">
        <v>363</v>
      </c>
      <c r="G613" s="102"/>
      <c r="H613" s="143">
        <f>H614</f>
        <v>4080.3</v>
      </c>
      <c r="I613" s="143">
        <f>I614</f>
        <v>0</v>
      </c>
      <c r="J613" s="143">
        <f>J614</f>
        <v>0</v>
      </c>
    </row>
    <row r="614" spans="2:10" ht="15" customHeight="1">
      <c r="B614" s="154" t="s">
        <v>459</v>
      </c>
      <c r="C614" s="102" t="s">
        <v>226</v>
      </c>
      <c r="D614" s="102" t="s">
        <v>230</v>
      </c>
      <c r="E614" s="175" t="s">
        <v>496</v>
      </c>
      <c r="F614" s="102" t="s">
        <v>463</v>
      </c>
      <c r="G614" s="102"/>
      <c r="H614" s="143">
        <f>H615+H616+H617</f>
        <v>4080.3</v>
      </c>
      <c r="I614" s="143">
        <f>I615</f>
        <v>0</v>
      </c>
      <c r="J614" s="143">
        <f>J615+J616+J617</f>
        <v>0</v>
      </c>
    </row>
    <row r="615" spans="2:10" ht="15.75" customHeight="1">
      <c r="B615" s="154" t="s">
        <v>273</v>
      </c>
      <c r="C615" s="102" t="s">
        <v>226</v>
      </c>
      <c r="D615" s="102" t="s">
        <v>230</v>
      </c>
      <c r="E615" s="175" t="s">
        <v>496</v>
      </c>
      <c r="F615" s="102" t="s">
        <v>463</v>
      </c>
      <c r="G615" s="102" t="s">
        <v>297</v>
      </c>
      <c r="H615" s="143">
        <f>'Прил. 8'!I893</f>
        <v>204</v>
      </c>
      <c r="I615" s="143">
        <f>'Прил. 8'!J893</f>
        <v>0</v>
      </c>
      <c r="J615" s="143">
        <f>'Прил. 8'!K893</f>
        <v>0</v>
      </c>
    </row>
    <row r="616" spans="2:10" ht="15.75" customHeight="1">
      <c r="B616" s="172" t="s">
        <v>274</v>
      </c>
      <c r="C616" s="102" t="s">
        <v>226</v>
      </c>
      <c r="D616" s="102" t="s">
        <v>230</v>
      </c>
      <c r="E616" s="175" t="s">
        <v>496</v>
      </c>
      <c r="F616" s="102" t="s">
        <v>463</v>
      </c>
      <c r="G616" s="102" t="s">
        <v>333</v>
      </c>
      <c r="H616" s="143">
        <f>'Прил. 8'!I894</f>
        <v>38.8</v>
      </c>
      <c r="I616" s="143">
        <f>'Прил. 8'!J894</f>
        <v>0</v>
      </c>
      <c r="J616" s="143">
        <f>'Прил. 8'!K894</f>
        <v>0</v>
      </c>
    </row>
    <row r="617" spans="2:10" ht="15.75" customHeight="1">
      <c r="B617" s="154" t="s">
        <v>275</v>
      </c>
      <c r="C617" s="102" t="s">
        <v>226</v>
      </c>
      <c r="D617" s="102" t="s">
        <v>230</v>
      </c>
      <c r="E617" s="175" t="s">
        <v>496</v>
      </c>
      <c r="F617" s="102" t="s">
        <v>463</v>
      </c>
      <c r="G617" s="102" t="s">
        <v>307</v>
      </c>
      <c r="H617" s="143">
        <f>'Прил. 8'!I895</f>
        <v>3837.5</v>
      </c>
      <c r="I617" s="143">
        <f>'Прил. 8'!J895</f>
        <v>0</v>
      </c>
      <c r="J617" s="143">
        <f>'Прил. 8'!K895</f>
        <v>0</v>
      </c>
    </row>
    <row r="618" spans="2:10" ht="27" customHeight="1">
      <c r="B618" s="147" t="s">
        <v>422</v>
      </c>
      <c r="C618" s="102" t="s">
        <v>226</v>
      </c>
      <c r="D618" s="102" t="s">
        <v>230</v>
      </c>
      <c r="E618" s="150" t="s">
        <v>423</v>
      </c>
      <c r="F618" s="102"/>
      <c r="G618" s="102"/>
      <c r="H618" s="143">
        <f>H619</f>
        <v>100</v>
      </c>
      <c r="I618" s="143">
        <f>I619</f>
        <v>0</v>
      </c>
      <c r="J618" s="143">
        <f>J619</f>
        <v>0</v>
      </c>
    </row>
    <row r="619" spans="2:10" ht="15.75" customHeight="1">
      <c r="B619" s="157" t="s">
        <v>289</v>
      </c>
      <c r="C619" s="102" t="s">
        <v>226</v>
      </c>
      <c r="D619" s="102" t="s">
        <v>230</v>
      </c>
      <c r="E619" s="150" t="s">
        <v>423</v>
      </c>
      <c r="F619" s="102" t="s">
        <v>290</v>
      </c>
      <c r="G619" s="102"/>
      <c r="H619" s="143">
        <f>H620</f>
        <v>100</v>
      </c>
      <c r="I619" s="143">
        <f>I620</f>
        <v>0</v>
      </c>
      <c r="J619" s="143">
        <f>J620</f>
        <v>0</v>
      </c>
    </row>
    <row r="620" spans="2:10" ht="15.75" customHeight="1">
      <c r="B620" s="157" t="s">
        <v>291</v>
      </c>
      <c r="C620" s="102" t="s">
        <v>226</v>
      </c>
      <c r="D620" s="102" t="s">
        <v>230</v>
      </c>
      <c r="E620" s="150" t="s">
        <v>423</v>
      </c>
      <c r="F620" s="102" t="s">
        <v>292</v>
      </c>
      <c r="G620" s="102"/>
      <c r="H620" s="143">
        <f>H621</f>
        <v>100</v>
      </c>
      <c r="I620" s="143">
        <f>I621</f>
        <v>0</v>
      </c>
      <c r="J620" s="143">
        <f>J621</f>
        <v>0</v>
      </c>
    </row>
    <row r="621" spans="2:10" ht="15.75" customHeight="1">
      <c r="B621" s="157" t="s">
        <v>274</v>
      </c>
      <c r="C621" s="102" t="s">
        <v>226</v>
      </c>
      <c r="D621" s="102" t="s">
        <v>230</v>
      </c>
      <c r="E621" s="150" t="s">
        <v>423</v>
      </c>
      <c r="F621" s="102" t="s">
        <v>292</v>
      </c>
      <c r="G621" s="102" t="s">
        <v>333</v>
      </c>
      <c r="H621" s="143">
        <f>'Прил. 8'!I899</f>
        <v>100</v>
      </c>
      <c r="I621" s="143">
        <f>'Прил. 8'!J899</f>
        <v>0</v>
      </c>
      <c r="J621" s="143">
        <f>'Прил. 8'!K899</f>
        <v>0</v>
      </c>
    </row>
    <row r="622" spans="2:10" ht="28.5" customHeight="1">
      <c r="B622" s="168" t="s">
        <v>329</v>
      </c>
      <c r="C622" s="102" t="s">
        <v>226</v>
      </c>
      <c r="D622" s="102" t="s">
        <v>230</v>
      </c>
      <c r="E622" s="169" t="s">
        <v>318</v>
      </c>
      <c r="F622" s="102"/>
      <c r="G622" s="102"/>
      <c r="H622" s="103">
        <f>H623</f>
        <v>0</v>
      </c>
      <c r="I622" s="103">
        <f>I623</f>
        <v>0</v>
      </c>
      <c r="J622" s="103">
        <f>J623</f>
        <v>0</v>
      </c>
    </row>
    <row r="623" spans="2:10" ht="15.75" customHeight="1">
      <c r="B623" s="149" t="s">
        <v>301</v>
      </c>
      <c r="C623" s="102" t="s">
        <v>226</v>
      </c>
      <c r="D623" s="102" t="s">
        <v>230</v>
      </c>
      <c r="E623" s="170" t="s">
        <v>330</v>
      </c>
      <c r="F623" s="102"/>
      <c r="G623" s="102"/>
      <c r="H623" s="103">
        <f>H624</f>
        <v>0</v>
      </c>
      <c r="I623" s="103">
        <f>I624</f>
        <v>0</v>
      </c>
      <c r="J623" s="103">
        <f>J624</f>
        <v>0</v>
      </c>
    </row>
    <row r="624" spans="2:10" ht="15.75" customHeight="1">
      <c r="B624" s="147" t="s">
        <v>458</v>
      </c>
      <c r="C624" s="102" t="s">
        <v>226</v>
      </c>
      <c r="D624" s="102" t="s">
        <v>230</v>
      </c>
      <c r="E624" s="170" t="s">
        <v>330</v>
      </c>
      <c r="F624" s="102" t="s">
        <v>363</v>
      </c>
      <c r="G624" s="102"/>
      <c r="H624" s="103">
        <f>H625</f>
        <v>0</v>
      </c>
      <c r="I624" s="103">
        <f>I625</f>
        <v>0</v>
      </c>
      <c r="J624" s="103">
        <f>J625</f>
        <v>0</v>
      </c>
    </row>
    <row r="625" spans="2:10" ht="15.75" customHeight="1">
      <c r="B625" s="147" t="s">
        <v>459</v>
      </c>
      <c r="C625" s="102" t="s">
        <v>226</v>
      </c>
      <c r="D625" s="102" t="s">
        <v>230</v>
      </c>
      <c r="E625" s="170" t="s">
        <v>330</v>
      </c>
      <c r="F625" s="102" t="s">
        <v>463</v>
      </c>
      <c r="G625" s="102"/>
      <c r="H625" s="103">
        <f>H626</f>
        <v>0</v>
      </c>
      <c r="I625" s="103">
        <f>I626</f>
        <v>0</v>
      </c>
      <c r="J625" s="103">
        <f>J626</f>
        <v>0</v>
      </c>
    </row>
    <row r="626" spans="2:10" ht="15.75" customHeight="1">
      <c r="B626" s="147" t="s">
        <v>273</v>
      </c>
      <c r="C626" s="102" t="s">
        <v>226</v>
      </c>
      <c r="D626" s="102" t="s">
        <v>230</v>
      </c>
      <c r="E626" s="170" t="s">
        <v>330</v>
      </c>
      <c r="F626" s="102" t="s">
        <v>463</v>
      </c>
      <c r="G626" s="102" t="s">
        <v>297</v>
      </c>
      <c r="H626" s="103">
        <f>'Прил. 8'!I904</f>
        <v>0</v>
      </c>
      <c r="I626" s="103">
        <f>'Прил. 8'!J904</f>
        <v>0</v>
      </c>
      <c r="J626" s="103">
        <f>'Прил. 8'!K904</f>
        <v>0</v>
      </c>
    </row>
    <row r="627" spans="2:10" ht="12.75" customHeight="1">
      <c r="B627" s="238" t="s">
        <v>497</v>
      </c>
      <c r="C627" s="146" t="s">
        <v>226</v>
      </c>
      <c r="D627" s="146" t="s">
        <v>232</v>
      </c>
      <c r="E627" s="169"/>
      <c r="F627" s="102"/>
      <c r="G627" s="102"/>
      <c r="H627" s="143">
        <f>H640+H648+H651+H654+H657+H660+H667+H674+H681</f>
        <v>14663.8</v>
      </c>
      <c r="I627" s="143">
        <f>I640+I648+I651+I654+I657+I660+I667+I674+I681</f>
        <v>10807.3</v>
      </c>
      <c r="J627" s="143">
        <f>J640+J648+J651+J654+J657+J660+J667+J674+J681</f>
        <v>9018.5</v>
      </c>
    </row>
    <row r="628" spans="2:10" ht="12.75" customHeight="1" hidden="1">
      <c r="B628" s="231"/>
      <c r="C628" s="102"/>
      <c r="D628" s="102"/>
      <c r="E628" s="169"/>
      <c r="F628" s="102"/>
      <c r="G628" s="102"/>
      <c r="H628" s="143"/>
      <c r="I628" s="143"/>
      <c r="J628" s="143"/>
    </row>
    <row r="629" spans="2:10" ht="12.75" customHeight="1" hidden="1">
      <c r="B629" s="157"/>
      <c r="C629" s="102"/>
      <c r="D629" s="102"/>
      <c r="E629" s="169"/>
      <c r="F629" s="102"/>
      <c r="G629" s="102"/>
      <c r="H629" s="143"/>
      <c r="I629" s="143"/>
      <c r="J629" s="143"/>
    </row>
    <row r="630" spans="2:10" ht="12.75" customHeight="1" hidden="1">
      <c r="B630" s="157"/>
      <c r="C630" s="102"/>
      <c r="D630" s="102"/>
      <c r="E630" s="169"/>
      <c r="F630" s="102"/>
      <c r="G630" s="102"/>
      <c r="H630" s="143"/>
      <c r="I630" s="143"/>
      <c r="J630" s="143"/>
    </row>
    <row r="631" spans="2:10" ht="12.75" customHeight="1" hidden="1">
      <c r="B631" s="159"/>
      <c r="C631" s="102"/>
      <c r="D631" s="102"/>
      <c r="E631" s="169"/>
      <c r="F631" s="102"/>
      <c r="G631" s="102"/>
      <c r="H631" s="143"/>
      <c r="I631" s="143"/>
      <c r="J631" s="143"/>
    </row>
    <row r="632" spans="2:10" ht="12.75" customHeight="1" hidden="1">
      <c r="B632" s="154"/>
      <c r="C632" s="102"/>
      <c r="D632" s="102"/>
      <c r="E632" s="169"/>
      <c r="F632" s="96"/>
      <c r="G632" s="102"/>
      <c r="H632" s="143"/>
      <c r="I632" s="143"/>
      <c r="J632" s="143"/>
    </row>
    <row r="633" spans="2:10" ht="12.75" customHeight="1" hidden="1">
      <c r="B633" s="154"/>
      <c r="C633" s="102"/>
      <c r="D633" s="102"/>
      <c r="E633" s="169"/>
      <c r="F633" s="96"/>
      <c r="G633" s="102"/>
      <c r="H633" s="143"/>
      <c r="I633" s="143"/>
      <c r="J633" s="143"/>
    </row>
    <row r="634" spans="2:10" ht="12.75" customHeight="1" hidden="1">
      <c r="B634" s="154"/>
      <c r="C634" s="102"/>
      <c r="D634" s="102"/>
      <c r="E634" s="169"/>
      <c r="F634" s="96"/>
      <c r="G634" s="102"/>
      <c r="H634" s="143"/>
      <c r="I634" s="143"/>
      <c r="J634" s="143"/>
    </row>
    <row r="635" spans="2:10" ht="12.75" customHeight="1" hidden="1">
      <c r="B635" s="154"/>
      <c r="C635" s="102"/>
      <c r="D635" s="102"/>
      <c r="E635" s="169"/>
      <c r="F635" s="102"/>
      <c r="G635" s="102"/>
      <c r="H635" s="143"/>
      <c r="I635" s="143"/>
      <c r="J635" s="143"/>
    </row>
    <row r="636" spans="2:10" ht="12.75" customHeight="1" hidden="1">
      <c r="B636" s="159"/>
      <c r="C636" s="102"/>
      <c r="D636" s="102"/>
      <c r="E636" s="169"/>
      <c r="F636" s="102"/>
      <c r="G636" s="102"/>
      <c r="H636" s="143"/>
      <c r="I636" s="143"/>
      <c r="J636" s="143"/>
    </row>
    <row r="637" spans="2:10" ht="12.75" customHeight="1" hidden="1">
      <c r="B637" s="154"/>
      <c r="C637" s="102"/>
      <c r="D637" s="102"/>
      <c r="E637" s="169"/>
      <c r="F637" s="96"/>
      <c r="G637" s="102"/>
      <c r="H637" s="143"/>
      <c r="I637" s="143"/>
      <c r="J637" s="143"/>
    </row>
    <row r="638" spans="2:10" ht="12.75" customHeight="1" hidden="1">
      <c r="B638" s="154"/>
      <c r="C638" s="102"/>
      <c r="D638" s="102"/>
      <c r="E638" s="169"/>
      <c r="F638" s="96"/>
      <c r="G638" s="102"/>
      <c r="H638" s="143"/>
      <c r="I638" s="143"/>
      <c r="J638" s="143"/>
    </row>
    <row r="639" spans="2:10" ht="12.75" customHeight="1" hidden="1">
      <c r="B639" s="154"/>
      <c r="C639" s="102"/>
      <c r="D639" s="102"/>
      <c r="E639" s="169"/>
      <c r="F639" s="96"/>
      <c r="G639" s="102"/>
      <c r="H639" s="143"/>
      <c r="I639" s="143"/>
      <c r="J639" s="143"/>
    </row>
    <row r="640" spans="2:10" ht="27.75" customHeight="1">
      <c r="B640" s="231" t="s">
        <v>450</v>
      </c>
      <c r="C640" s="102" t="s">
        <v>226</v>
      </c>
      <c r="D640" s="102" t="s">
        <v>232</v>
      </c>
      <c r="E640" s="169" t="s">
        <v>451</v>
      </c>
      <c r="F640" s="102"/>
      <c r="G640" s="102"/>
      <c r="H640" s="143">
        <f aca="true" t="shared" si="6" ref="H640:H645">H641</f>
        <v>6349.1</v>
      </c>
      <c r="I640" s="143">
        <f aca="true" t="shared" si="7" ref="I640:I645">I641</f>
        <v>4311.1</v>
      </c>
      <c r="J640" s="143">
        <f aca="true" t="shared" si="8" ref="J640:J645">J641</f>
        <v>4211.1</v>
      </c>
    </row>
    <row r="641" spans="2:10" ht="13.5" customHeight="1">
      <c r="B641" s="156" t="s">
        <v>498</v>
      </c>
      <c r="C641" s="102" t="s">
        <v>226</v>
      </c>
      <c r="D641" s="102" t="s">
        <v>232</v>
      </c>
      <c r="E641" s="169" t="s">
        <v>499</v>
      </c>
      <c r="F641" s="102"/>
      <c r="G641" s="102"/>
      <c r="H641" s="143">
        <f t="shared" si="6"/>
        <v>6349.1</v>
      </c>
      <c r="I641" s="143">
        <f t="shared" si="7"/>
        <v>4311.1</v>
      </c>
      <c r="J641" s="143">
        <f t="shared" si="8"/>
        <v>4211.1</v>
      </c>
    </row>
    <row r="642" spans="2:10" ht="27.75" customHeight="1">
      <c r="B642" s="156" t="s">
        <v>500</v>
      </c>
      <c r="C642" s="102" t="s">
        <v>226</v>
      </c>
      <c r="D642" s="102" t="s">
        <v>232</v>
      </c>
      <c r="E642" s="169" t="s">
        <v>501</v>
      </c>
      <c r="F642" s="102"/>
      <c r="G642" s="102"/>
      <c r="H642" s="143">
        <f t="shared" si="6"/>
        <v>6349.1</v>
      </c>
      <c r="I642" s="143">
        <f t="shared" si="7"/>
        <v>4311.1</v>
      </c>
      <c r="J642" s="143">
        <f t="shared" si="8"/>
        <v>4211.1</v>
      </c>
    </row>
    <row r="643" spans="2:10" ht="12.75" customHeight="1">
      <c r="B643" s="157" t="s">
        <v>470</v>
      </c>
      <c r="C643" s="102" t="s">
        <v>226</v>
      </c>
      <c r="D643" s="102" t="s">
        <v>232</v>
      </c>
      <c r="E643" s="175" t="s">
        <v>502</v>
      </c>
      <c r="F643" s="102"/>
      <c r="G643" s="102"/>
      <c r="H643" s="143">
        <f t="shared" si="6"/>
        <v>6349.1</v>
      </c>
      <c r="I643" s="143">
        <f t="shared" si="7"/>
        <v>4311.1</v>
      </c>
      <c r="J643" s="143">
        <f t="shared" si="8"/>
        <v>4211.1</v>
      </c>
    </row>
    <row r="644" spans="2:10" ht="12.75" customHeight="1">
      <c r="B644" s="154" t="s">
        <v>458</v>
      </c>
      <c r="C644" s="102" t="s">
        <v>226</v>
      </c>
      <c r="D644" s="102" t="s">
        <v>232</v>
      </c>
      <c r="E644" s="175" t="s">
        <v>502</v>
      </c>
      <c r="F644" s="102" t="s">
        <v>363</v>
      </c>
      <c r="G644" s="102"/>
      <c r="H644" s="143">
        <f t="shared" si="6"/>
        <v>6349.1</v>
      </c>
      <c r="I644" s="143">
        <f t="shared" si="7"/>
        <v>4311.1</v>
      </c>
      <c r="J644" s="143">
        <f t="shared" si="8"/>
        <v>4211.1</v>
      </c>
    </row>
    <row r="645" spans="2:10" ht="12.75" customHeight="1">
      <c r="B645" s="154" t="s">
        <v>459</v>
      </c>
      <c r="C645" s="102" t="s">
        <v>226</v>
      </c>
      <c r="D645" s="102" t="s">
        <v>232</v>
      </c>
      <c r="E645" s="175" t="s">
        <v>502</v>
      </c>
      <c r="F645" s="102" t="s">
        <v>463</v>
      </c>
      <c r="G645" s="102"/>
      <c r="H645" s="143">
        <f t="shared" si="6"/>
        <v>6349.1</v>
      </c>
      <c r="I645" s="143">
        <f t="shared" si="7"/>
        <v>4311.1</v>
      </c>
      <c r="J645" s="143">
        <f t="shared" si="8"/>
        <v>4211.1</v>
      </c>
    </row>
    <row r="646" spans="2:10" ht="12.75" customHeight="1">
      <c r="B646" s="154" t="s">
        <v>273</v>
      </c>
      <c r="C646" s="102" t="s">
        <v>226</v>
      </c>
      <c r="D646" s="102" t="s">
        <v>232</v>
      </c>
      <c r="E646" s="175" t="s">
        <v>502</v>
      </c>
      <c r="F646" s="102" t="s">
        <v>463</v>
      </c>
      <c r="G646" s="102" t="s">
        <v>297</v>
      </c>
      <c r="H646" s="143">
        <f>'Прил. 8'!I919</f>
        <v>6349.1</v>
      </c>
      <c r="I646" s="143">
        <f>'Прил. 8'!J919</f>
        <v>4311.1</v>
      </c>
      <c r="J646" s="143">
        <f>'Прил. 8'!K919</f>
        <v>4211.1</v>
      </c>
    </row>
    <row r="647" spans="2:10" ht="28.5" customHeight="1">
      <c r="B647" s="177" t="s">
        <v>503</v>
      </c>
      <c r="C647" s="102" t="s">
        <v>226</v>
      </c>
      <c r="D647" s="102" t="s">
        <v>232</v>
      </c>
      <c r="E647" s="176" t="s">
        <v>504</v>
      </c>
      <c r="F647" s="102" t="s">
        <v>363</v>
      </c>
      <c r="G647" s="102"/>
      <c r="H647" s="103">
        <v>1494.7</v>
      </c>
      <c r="I647" s="103">
        <v>1494.7</v>
      </c>
      <c r="J647" s="103">
        <v>1494.7</v>
      </c>
    </row>
    <row r="648" spans="2:10" ht="12.75" customHeight="1">
      <c r="B648" s="154" t="s">
        <v>458</v>
      </c>
      <c r="C648" s="102" t="s">
        <v>226</v>
      </c>
      <c r="D648" s="102" t="s">
        <v>232</v>
      </c>
      <c r="E648" s="176" t="s">
        <v>504</v>
      </c>
      <c r="F648" s="102" t="s">
        <v>363</v>
      </c>
      <c r="G648" s="102"/>
      <c r="H648" s="103">
        <f>H649</f>
        <v>1398.4</v>
      </c>
      <c r="I648" s="103">
        <f>I649</f>
        <v>1494.7</v>
      </c>
      <c r="J648" s="103">
        <f>J649</f>
        <v>1494.7</v>
      </c>
    </row>
    <row r="649" spans="2:10" ht="12.75" customHeight="1">
      <c r="B649" s="154" t="s">
        <v>459</v>
      </c>
      <c r="C649" s="102" t="s">
        <v>226</v>
      </c>
      <c r="D649" s="102" t="s">
        <v>232</v>
      </c>
      <c r="E649" s="176" t="s">
        <v>504</v>
      </c>
      <c r="F649" s="102" t="s">
        <v>463</v>
      </c>
      <c r="G649" s="102"/>
      <c r="H649" s="103">
        <f>H650</f>
        <v>1398.4</v>
      </c>
      <c r="I649" s="103">
        <f>I650</f>
        <v>1494.7</v>
      </c>
      <c r="J649" s="103">
        <f>J650</f>
        <v>1494.7</v>
      </c>
    </row>
    <row r="650" spans="2:10" ht="12.75" customHeight="1">
      <c r="B650" s="154" t="s">
        <v>273</v>
      </c>
      <c r="C650" s="102" t="s">
        <v>226</v>
      </c>
      <c r="D650" s="102" t="s">
        <v>232</v>
      </c>
      <c r="E650" s="176" t="s">
        <v>504</v>
      </c>
      <c r="F650" s="102" t="s">
        <v>463</v>
      </c>
      <c r="G650" s="102" t="s">
        <v>297</v>
      </c>
      <c r="H650" s="103">
        <f>'Прил. 8'!I923</f>
        <v>1398.4</v>
      </c>
      <c r="I650" s="103">
        <f>'Прил. 8'!J923</f>
        <v>1494.7</v>
      </c>
      <c r="J650" s="103">
        <f>'Прил. 8'!K923</f>
        <v>1494.7</v>
      </c>
    </row>
    <row r="651" spans="2:10" ht="12.75" customHeight="1">
      <c r="B651" s="154" t="s">
        <v>505</v>
      </c>
      <c r="C651" s="102" t="s">
        <v>226</v>
      </c>
      <c r="D651" s="102" t="s">
        <v>232</v>
      </c>
      <c r="E651" s="176" t="s">
        <v>504</v>
      </c>
      <c r="F651" s="102" t="s">
        <v>363</v>
      </c>
      <c r="G651" s="102"/>
      <c r="H651" s="103">
        <f>H652</f>
        <v>0</v>
      </c>
      <c r="I651" s="103">
        <f>I652</f>
        <v>10.4</v>
      </c>
      <c r="J651" s="103">
        <f>J652</f>
        <v>10.4</v>
      </c>
    </row>
    <row r="652" spans="2:10" ht="12.75" customHeight="1">
      <c r="B652" s="154" t="s">
        <v>506</v>
      </c>
      <c r="C652" s="102" t="s">
        <v>226</v>
      </c>
      <c r="D652" s="102" t="s">
        <v>232</v>
      </c>
      <c r="E652" s="176" t="s">
        <v>504</v>
      </c>
      <c r="F652" s="102" t="s">
        <v>507</v>
      </c>
      <c r="G652" s="102"/>
      <c r="H652" s="103">
        <f>H653</f>
        <v>0</v>
      </c>
      <c r="I652" s="103">
        <f>I653</f>
        <v>10.4</v>
      </c>
      <c r="J652" s="103">
        <f>J653</f>
        <v>10.4</v>
      </c>
    </row>
    <row r="653" spans="2:10" ht="12.75" customHeight="1">
      <c r="B653" s="154" t="s">
        <v>273</v>
      </c>
      <c r="C653" s="102" t="s">
        <v>226</v>
      </c>
      <c r="D653" s="102" t="s">
        <v>232</v>
      </c>
      <c r="E653" s="176" t="s">
        <v>504</v>
      </c>
      <c r="F653" s="102" t="s">
        <v>507</v>
      </c>
      <c r="G653" s="102" t="s">
        <v>297</v>
      </c>
      <c r="H653" s="103">
        <f>'Прил. 8'!I926</f>
        <v>0</v>
      </c>
      <c r="I653" s="103">
        <f>'Прил. 8'!J926</f>
        <v>10.4</v>
      </c>
      <c r="J653" s="103">
        <f>'Прил. 8'!K926</f>
        <v>10.4</v>
      </c>
    </row>
    <row r="654" spans="2:10" ht="12.75" customHeight="1">
      <c r="B654" s="154" t="s">
        <v>508</v>
      </c>
      <c r="C654" s="102" t="s">
        <v>226</v>
      </c>
      <c r="D654" s="102" t="s">
        <v>232</v>
      </c>
      <c r="E654" s="176" t="s">
        <v>504</v>
      </c>
      <c r="F654" s="102" t="s">
        <v>363</v>
      </c>
      <c r="G654" s="102"/>
      <c r="H654" s="103">
        <f>H655</f>
        <v>0</v>
      </c>
      <c r="I654" s="103">
        <f>I655</f>
        <v>10.4</v>
      </c>
      <c r="J654" s="103">
        <f>J655</f>
        <v>10.4</v>
      </c>
    </row>
    <row r="655" spans="2:10" ht="41.25" customHeight="1">
      <c r="B655" s="147" t="s">
        <v>509</v>
      </c>
      <c r="C655" s="102" t="s">
        <v>226</v>
      </c>
      <c r="D655" s="102" t="s">
        <v>232</v>
      </c>
      <c r="E655" s="176" t="s">
        <v>504</v>
      </c>
      <c r="F655" s="102" t="s">
        <v>510</v>
      </c>
      <c r="G655" s="102"/>
      <c r="H655" s="103">
        <f>H656</f>
        <v>0</v>
      </c>
      <c r="I655" s="103">
        <f>I656</f>
        <v>10.4</v>
      </c>
      <c r="J655" s="103">
        <f>J656</f>
        <v>10.4</v>
      </c>
    </row>
    <row r="656" spans="2:10" ht="12.75" customHeight="1">
      <c r="B656" s="154" t="s">
        <v>273</v>
      </c>
      <c r="C656" s="102" t="s">
        <v>226</v>
      </c>
      <c r="D656" s="102" t="s">
        <v>232</v>
      </c>
      <c r="E656" s="176" t="s">
        <v>504</v>
      </c>
      <c r="F656" s="102" t="s">
        <v>510</v>
      </c>
      <c r="G656" s="102" t="s">
        <v>297</v>
      </c>
      <c r="H656" s="103">
        <f>'Прил. 8'!I929</f>
        <v>0</v>
      </c>
      <c r="I656" s="103">
        <f>'Прил. 8'!J929</f>
        <v>10.4</v>
      </c>
      <c r="J656" s="103">
        <f>'Прил. 8'!K929</f>
        <v>10.4</v>
      </c>
    </row>
    <row r="657" spans="2:10" ht="12.75" customHeight="1">
      <c r="B657" s="154" t="s">
        <v>293</v>
      </c>
      <c r="C657" s="102" t="s">
        <v>226</v>
      </c>
      <c r="D657" s="102" t="s">
        <v>232</v>
      </c>
      <c r="E657" s="176" t="s">
        <v>504</v>
      </c>
      <c r="F657" s="102" t="s">
        <v>294</v>
      </c>
      <c r="G657" s="102"/>
      <c r="H657" s="103">
        <f>H658</f>
        <v>0</v>
      </c>
      <c r="I657" s="103">
        <f>I658</f>
        <v>10.4</v>
      </c>
      <c r="J657" s="103">
        <f>J658</f>
        <v>10.4</v>
      </c>
    </row>
    <row r="658" spans="2:10" ht="54" customHeight="1">
      <c r="B658" s="147" t="s">
        <v>403</v>
      </c>
      <c r="C658" s="102" t="s">
        <v>226</v>
      </c>
      <c r="D658" s="102" t="s">
        <v>232</v>
      </c>
      <c r="E658" s="176" t="s">
        <v>504</v>
      </c>
      <c r="F658" s="102" t="s">
        <v>404</v>
      </c>
      <c r="G658" s="102"/>
      <c r="H658" s="103">
        <f>H659</f>
        <v>0</v>
      </c>
      <c r="I658" s="103">
        <f>I659</f>
        <v>10.4</v>
      </c>
      <c r="J658" s="103">
        <f>J659</f>
        <v>10.4</v>
      </c>
    </row>
    <row r="659" spans="2:10" ht="12.75" customHeight="1">
      <c r="B659" s="154" t="s">
        <v>273</v>
      </c>
      <c r="C659" s="102" t="s">
        <v>226</v>
      </c>
      <c r="D659" s="102" t="s">
        <v>232</v>
      </c>
      <c r="E659" s="176" t="s">
        <v>504</v>
      </c>
      <c r="F659" s="102" t="s">
        <v>404</v>
      </c>
      <c r="G659" s="102" t="s">
        <v>297</v>
      </c>
      <c r="H659" s="103">
        <f>'Прил. 8'!I932</f>
        <v>0</v>
      </c>
      <c r="I659" s="103">
        <f>'Прил. 8'!J932</f>
        <v>10.4</v>
      </c>
      <c r="J659" s="103">
        <f>'Прил. 8'!K932</f>
        <v>10.4</v>
      </c>
    </row>
    <row r="660" spans="2:10" ht="28.5" customHeight="1">
      <c r="B660" s="168" t="s">
        <v>511</v>
      </c>
      <c r="C660" s="102" t="s">
        <v>226</v>
      </c>
      <c r="D660" s="102" t="s">
        <v>232</v>
      </c>
      <c r="E660" s="175" t="s">
        <v>512</v>
      </c>
      <c r="F660" s="102"/>
      <c r="G660" s="102"/>
      <c r="H660" s="143">
        <f aca="true" t="shared" si="9" ref="H660:H665">H661</f>
        <v>4920.9</v>
      </c>
      <c r="I660" s="143">
        <f aca="true" t="shared" si="10" ref="I660:I665">I661</f>
        <v>3281.5</v>
      </c>
      <c r="J660" s="143">
        <f aca="true" t="shared" si="11" ref="J660:J665">J661</f>
        <v>3281.5</v>
      </c>
    </row>
    <row r="661" spans="2:10" ht="15.75" customHeight="1">
      <c r="B661" s="156" t="s">
        <v>513</v>
      </c>
      <c r="C661" s="102" t="s">
        <v>226</v>
      </c>
      <c r="D661" s="102" t="s">
        <v>232</v>
      </c>
      <c r="E661" s="175" t="s">
        <v>514</v>
      </c>
      <c r="F661" s="102"/>
      <c r="G661" s="102"/>
      <c r="H661" s="143">
        <f t="shared" si="9"/>
        <v>4920.9</v>
      </c>
      <c r="I661" s="143">
        <f t="shared" si="10"/>
        <v>3281.5</v>
      </c>
      <c r="J661" s="143">
        <f t="shared" si="11"/>
        <v>3281.5</v>
      </c>
    </row>
    <row r="662" spans="2:10" ht="54" customHeight="1">
      <c r="B662" s="156" t="s">
        <v>515</v>
      </c>
      <c r="C662" s="102" t="s">
        <v>226</v>
      </c>
      <c r="D662" s="102" t="s">
        <v>232</v>
      </c>
      <c r="E662" s="150" t="s">
        <v>516</v>
      </c>
      <c r="F662" s="102"/>
      <c r="G662" s="102"/>
      <c r="H662" s="143">
        <f t="shared" si="9"/>
        <v>4920.9</v>
      </c>
      <c r="I662" s="143">
        <f t="shared" si="10"/>
        <v>3281.5</v>
      </c>
      <c r="J662" s="143">
        <f t="shared" si="11"/>
        <v>3281.5</v>
      </c>
    </row>
    <row r="663" spans="2:10" ht="12.75" customHeight="1">
      <c r="B663" s="159" t="s">
        <v>517</v>
      </c>
      <c r="C663" s="102" t="s">
        <v>226</v>
      </c>
      <c r="D663" s="102" t="s">
        <v>232</v>
      </c>
      <c r="E663" s="150" t="s">
        <v>518</v>
      </c>
      <c r="F663" s="102"/>
      <c r="G663" s="102"/>
      <c r="H663" s="143">
        <f t="shared" si="9"/>
        <v>4920.9</v>
      </c>
      <c r="I663" s="143">
        <f t="shared" si="10"/>
        <v>3281.5</v>
      </c>
      <c r="J663" s="143">
        <f t="shared" si="11"/>
        <v>3281.5</v>
      </c>
    </row>
    <row r="664" spans="2:10" ht="12.75" customHeight="1">
      <c r="B664" s="154" t="s">
        <v>458</v>
      </c>
      <c r="C664" s="102" t="s">
        <v>226</v>
      </c>
      <c r="D664" s="102" t="s">
        <v>232</v>
      </c>
      <c r="E664" s="150" t="s">
        <v>518</v>
      </c>
      <c r="F664" s="96">
        <v>600</v>
      </c>
      <c r="G664" s="102"/>
      <c r="H664" s="143">
        <f t="shared" si="9"/>
        <v>4920.9</v>
      </c>
      <c r="I664" s="143">
        <f t="shared" si="10"/>
        <v>3281.5</v>
      </c>
      <c r="J664" s="143">
        <f t="shared" si="11"/>
        <v>3281.5</v>
      </c>
    </row>
    <row r="665" spans="2:10" ht="12.75" customHeight="1">
      <c r="B665" s="154" t="s">
        <v>459</v>
      </c>
      <c r="C665" s="102" t="s">
        <v>226</v>
      </c>
      <c r="D665" s="102" t="s">
        <v>232</v>
      </c>
      <c r="E665" s="150" t="s">
        <v>518</v>
      </c>
      <c r="F665" s="96">
        <v>610</v>
      </c>
      <c r="G665" s="102"/>
      <c r="H665" s="143">
        <f t="shared" si="9"/>
        <v>4920.9</v>
      </c>
      <c r="I665" s="143">
        <f t="shared" si="10"/>
        <v>3281.5</v>
      </c>
      <c r="J665" s="143">
        <f t="shared" si="11"/>
        <v>3281.5</v>
      </c>
    </row>
    <row r="666" spans="2:10" ht="14.25" customHeight="1">
      <c r="B666" s="154" t="s">
        <v>273</v>
      </c>
      <c r="C666" s="102" t="s">
        <v>226</v>
      </c>
      <c r="D666" s="102" t="s">
        <v>232</v>
      </c>
      <c r="E666" s="150" t="s">
        <v>518</v>
      </c>
      <c r="F666" s="96">
        <v>610</v>
      </c>
      <c r="G666" s="102" t="s">
        <v>297</v>
      </c>
      <c r="H666" s="143">
        <f>'Прил. 8'!I1037</f>
        <v>4920.9</v>
      </c>
      <c r="I666" s="143">
        <f>'Прил. 8'!J1037</f>
        <v>3281.5</v>
      </c>
      <c r="J666" s="143">
        <f>'Прил. 8'!K1037</f>
        <v>3281.5</v>
      </c>
    </row>
    <row r="667" spans="2:10" ht="14.25" customHeight="1">
      <c r="B667" s="172" t="s">
        <v>466</v>
      </c>
      <c r="C667" s="102" t="s">
        <v>226</v>
      </c>
      <c r="D667" s="102" t="s">
        <v>232</v>
      </c>
      <c r="E667" s="23"/>
      <c r="F667" s="101"/>
      <c r="G667" s="101"/>
      <c r="H667" s="103">
        <f>H668</f>
        <v>351.6</v>
      </c>
      <c r="I667" s="103">
        <f>I668</f>
        <v>677.4</v>
      </c>
      <c r="J667" s="103">
        <f>J668</f>
        <v>0</v>
      </c>
    </row>
    <row r="668" spans="2:10" ht="28.5" customHeight="1">
      <c r="B668" s="177" t="s">
        <v>519</v>
      </c>
      <c r="C668" s="102" t="s">
        <v>226</v>
      </c>
      <c r="D668" s="102" t="s">
        <v>232</v>
      </c>
      <c r="E668" s="239" t="s">
        <v>520</v>
      </c>
      <c r="F668" s="102"/>
      <c r="G668" s="102"/>
      <c r="H668" s="103">
        <f>H669</f>
        <v>351.6</v>
      </c>
      <c r="I668" s="103">
        <f>I669</f>
        <v>677.4</v>
      </c>
      <c r="J668" s="103">
        <f>J669</f>
        <v>0</v>
      </c>
    </row>
    <row r="669" spans="2:10" ht="14.25" customHeight="1">
      <c r="B669" s="154" t="s">
        <v>458</v>
      </c>
      <c r="C669" s="102" t="s">
        <v>226</v>
      </c>
      <c r="D669" s="102" t="s">
        <v>232</v>
      </c>
      <c r="E669" s="239" t="s">
        <v>520</v>
      </c>
      <c r="F669" s="102" t="s">
        <v>363</v>
      </c>
      <c r="G669" s="102"/>
      <c r="H669" s="103">
        <f>H670</f>
        <v>351.6</v>
      </c>
      <c r="I669" s="103">
        <f>I670</f>
        <v>677.4</v>
      </c>
      <c r="J669" s="103">
        <f>J670</f>
        <v>0</v>
      </c>
    </row>
    <row r="670" spans="2:10" ht="14.25" customHeight="1">
      <c r="B670" s="154" t="s">
        <v>459</v>
      </c>
      <c r="C670" s="102" t="s">
        <v>226</v>
      </c>
      <c r="D670" s="102" t="s">
        <v>232</v>
      </c>
      <c r="E670" s="239" t="s">
        <v>520</v>
      </c>
      <c r="F670" s="102" t="s">
        <v>463</v>
      </c>
      <c r="G670" s="102"/>
      <c r="H670" s="103">
        <f>H671+H672+H673</f>
        <v>351.6</v>
      </c>
      <c r="I670" s="103">
        <f>I671+I672+I673</f>
        <v>677.4</v>
      </c>
      <c r="J670" s="103">
        <f>J671+J672+J673</f>
        <v>0</v>
      </c>
    </row>
    <row r="671" spans="2:10" ht="14.25" customHeight="1">
      <c r="B671" s="172" t="s">
        <v>273</v>
      </c>
      <c r="C671" s="102" t="s">
        <v>226</v>
      </c>
      <c r="D671" s="102" t="s">
        <v>232</v>
      </c>
      <c r="E671" s="239" t="s">
        <v>520</v>
      </c>
      <c r="F671" s="102" t="s">
        <v>463</v>
      </c>
      <c r="G671" s="102" t="s">
        <v>297</v>
      </c>
      <c r="H671" s="103">
        <f>'Прил. 8'!I911</f>
        <v>3.5</v>
      </c>
      <c r="I671" s="103">
        <f>'Прил. 8'!J911</f>
        <v>6.8</v>
      </c>
      <c r="J671" s="103">
        <f>'Прил. 8'!K911</f>
        <v>0</v>
      </c>
    </row>
    <row r="672" spans="2:10" ht="15.75" customHeight="1">
      <c r="B672" s="172" t="s">
        <v>274</v>
      </c>
      <c r="C672" s="102" t="s">
        <v>226</v>
      </c>
      <c r="D672" s="102" t="s">
        <v>232</v>
      </c>
      <c r="E672" s="239" t="s">
        <v>520</v>
      </c>
      <c r="F672" s="102" t="s">
        <v>463</v>
      </c>
      <c r="G672" s="102" t="s">
        <v>333</v>
      </c>
      <c r="H672" s="103">
        <f>'Прил. 8'!I912</f>
        <v>3.5</v>
      </c>
      <c r="I672" s="103">
        <f>'Прил. 8'!J912</f>
        <v>6.7</v>
      </c>
      <c r="J672" s="103">
        <f>'Прил. 8'!K912</f>
        <v>0</v>
      </c>
    </row>
    <row r="673" spans="2:10" ht="12.75" customHeight="1">
      <c r="B673" s="154" t="s">
        <v>275</v>
      </c>
      <c r="C673" s="102" t="s">
        <v>226</v>
      </c>
      <c r="D673" s="102" t="s">
        <v>232</v>
      </c>
      <c r="E673" s="239" t="s">
        <v>520</v>
      </c>
      <c r="F673" s="102" t="s">
        <v>463</v>
      </c>
      <c r="G673" s="102" t="s">
        <v>307</v>
      </c>
      <c r="H673" s="103">
        <f>'Прил. 8'!I913</f>
        <v>344.6</v>
      </c>
      <c r="I673" s="103">
        <f>'Прил. 8'!J913</f>
        <v>663.9</v>
      </c>
      <c r="J673" s="103">
        <f>'Прил. 8'!K913</f>
        <v>0</v>
      </c>
    </row>
    <row r="674" spans="2:10" ht="12.75" customHeight="1">
      <c r="B674" s="156" t="s">
        <v>498</v>
      </c>
      <c r="C674" s="102" t="s">
        <v>226</v>
      </c>
      <c r="D674" s="102" t="s">
        <v>232</v>
      </c>
      <c r="E674" s="239"/>
      <c r="F674" s="102"/>
      <c r="G674" s="102"/>
      <c r="H674" s="103">
        <f>H675</f>
        <v>0</v>
      </c>
      <c r="I674" s="103">
        <f>I675</f>
        <v>1011.4</v>
      </c>
      <c r="J674" s="103">
        <f>J675</f>
        <v>0</v>
      </c>
    </row>
    <row r="675" spans="2:10" ht="28.5" customHeight="1">
      <c r="B675" s="177" t="s">
        <v>519</v>
      </c>
      <c r="C675" s="102" t="s">
        <v>226</v>
      </c>
      <c r="D675" s="102" t="s">
        <v>232</v>
      </c>
      <c r="E675" s="239" t="s">
        <v>521</v>
      </c>
      <c r="F675" s="102"/>
      <c r="G675" s="102"/>
      <c r="H675" s="103">
        <f>H676</f>
        <v>0</v>
      </c>
      <c r="I675" s="103">
        <f>I676</f>
        <v>1011.4</v>
      </c>
      <c r="J675" s="103">
        <f>J676</f>
        <v>0</v>
      </c>
    </row>
    <row r="676" spans="2:10" ht="12.75" customHeight="1">
      <c r="B676" s="154" t="s">
        <v>458</v>
      </c>
      <c r="C676" s="102" t="s">
        <v>226</v>
      </c>
      <c r="D676" s="102" t="s">
        <v>232</v>
      </c>
      <c r="E676" s="239" t="s">
        <v>521</v>
      </c>
      <c r="F676" s="102" t="s">
        <v>363</v>
      </c>
      <c r="G676" s="102"/>
      <c r="H676" s="103">
        <f>H677</f>
        <v>0</v>
      </c>
      <c r="I676" s="103">
        <f>I677</f>
        <v>1011.4</v>
      </c>
      <c r="J676" s="103">
        <f>J677</f>
        <v>0</v>
      </c>
    </row>
    <row r="677" spans="2:10" ht="14.25" customHeight="1">
      <c r="B677" s="154" t="s">
        <v>459</v>
      </c>
      <c r="C677" s="102" t="s">
        <v>226</v>
      </c>
      <c r="D677" s="102" t="s">
        <v>232</v>
      </c>
      <c r="E677" s="239" t="s">
        <v>521</v>
      </c>
      <c r="F677" s="102" t="s">
        <v>463</v>
      </c>
      <c r="G677" s="102"/>
      <c r="H677" s="103">
        <f>H678+H679+H680</f>
        <v>0</v>
      </c>
      <c r="I677" s="103">
        <f>I678+I679+I680</f>
        <v>1011.4</v>
      </c>
      <c r="J677" s="103">
        <f>J678+J679+J680</f>
        <v>0</v>
      </c>
    </row>
    <row r="678" spans="2:10" ht="15.75" customHeight="1">
      <c r="B678" s="172" t="s">
        <v>273</v>
      </c>
      <c r="C678" s="102" t="s">
        <v>226</v>
      </c>
      <c r="D678" s="102" t="s">
        <v>232</v>
      </c>
      <c r="E678" s="239" t="s">
        <v>521</v>
      </c>
      <c r="F678" s="102" t="s">
        <v>463</v>
      </c>
      <c r="G678" s="102" t="s">
        <v>297</v>
      </c>
      <c r="H678" s="103">
        <f>'Прил. 8'!I936</f>
        <v>0</v>
      </c>
      <c r="I678" s="103">
        <f>'Прил. 8'!J936</f>
        <v>10.1</v>
      </c>
      <c r="J678" s="103">
        <f>'Прил. 8'!K936</f>
        <v>0</v>
      </c>
    </row>
    <row r="679" spans="2:10" ht="12.75" customHeight="1">
      <c r="B679" s="172" t="s">
        <v>274</v>
      </c>
      <c r="C679" s="102" t="s">
        <v>226</v>
      </c>
      <c r="D679" s="102" t="s">
        <v>232</v>
      </c>
      <c r="E679" s="239" t="s">
        <v>521</v>
      </c>
      <c r="F679" s="102" t="s">
        <v>463</v>
      </c>
      <c r="G679" s="102" t="s">
        <v>333</v>
      </c>
      <c r="H679" s="103">
        <f>'Прил. 8'!I937</f>
        <v>0</v>
      </c>
      <c r="I679" s="103">
        <f>'Прил. 8'!J937</f>
        <v>10</v>
      </c>
      <c r="J679" s="103">
        <f>'Прил. 8'!K937</f>
        <v>0</v>
      </c>
    </row>
    <row r="680" spans="2:10" ht="12.75" customHeight="1">
      <c r="B680" s="154" t="s">
        <v>275</v>
      </c>
      <c r="C680" s="102" t="s">
        <v>226</v>
      </c>
      <c r="D680" s="102" t="s">
        <v>232</v>
      </c>
      <c r="E680" s="239" t="s">
        <v>521</v>
      </c>
      <c r="F680" s="102" t="s">
        <v>463</v>
      </c>
      <c r="G680" s="102" t="s">
        <v>307</v>
      </c>
      <c r="H680" s="103">
        <f>'Прил. 8'!I938</f>
        <v>0</v>
      </c>
      <c r="I680" s="103">
        <f>'Прил. 8'!J938</f>
        <v>991.3</v>
      </c>
      <c r="J680" s="103">
        <f>'Прил. 8'!K938</f>
        <v>0</v>
      </c>
    </row>
    <row r="681" spans="2:10" ht="12.75" customHeight="1">
      <c r="B681" s="154" t="s">
        <v>522</v>
      </c>
      <c r="C681" s="102" t="s">
        <v>226</v>
      </c>
      <c r="D681" s="102" t="s">
        <v>232</v>
      </c>
      <c r="E681" s="152" t="s">
        <v>523</v>
      </c>
      <c r="F681" s="96"/>
      <c r="G681" s="102"/>
      <c r="H681" s="103">
        <f>H682</f>
        <v>1643.8</v>
      </c>
      <c r="I681" s="103">
        <f>I682</f>
        <v>0</v>
      </c>
      <c r="J681" s="103">
        <f>J682</f>
        <v>0</v>
      </c>
    </row>
    <row r="682" spans="2:10" ht="12.75" customHeight="1">
      <c r="B682" s="159" t="s">
        <v>517</v>
      </c>
      <c r="C682" s="102" t="s">
        <v>226</v>
      </c>
      <c r="D682" s="102" t="s">
        <v>232</v>
      </c>
      <c r="E682" s="152" t="s">
        <v>523</v>
      </c>
      <c r="F682" s="96"/>
      <c r="G682" s="102"/>
      <c r="H682" s="103">
        <f>H683</f>
        <v>1643.8</v>
      </c>
      <c r="I682" s="103">
        <f>I683</f>
        <v>0</v>
      </c>
      <c r="J682" s="103">
        <f>J683</f>
        <v>0</v>
      </c>
    </row>
    <row r="683" spans="2:10" ht="12.75" customHeight="1">
      <c r="B683" s="154" t="s">
        <v>458</v>
      </c>
      <c r="C683" s="102" t="s">
        <v>226</v>
      </c>
      <c r="D683" s="102" t="s">
        <v>232</v>
      </c>
      <c r="E683" s="152" t="s">
        <v>523</v>
      </c>
      <c r="F683" s="96">
        <v>600</v>
      </c>
      <c r="G683" s="102"/>
      <c r="H683" s="103">
        <f>H684</f>
        <v>1643.8</v>
      </c>
      <c r="I683" s="103">
        <f>I684</f>
        <v>0</v>
      </c>
      <c r="J683" s="103">
        <f>J684</f>
        <v>0</v>
      </c>
    </row>
    <row r="684" spans="2:10" ht="12.75" customHeight="1">
      <c r="B684" s="154" t="s">
        <v>459</v>
      </c>
      <c r="C684" s="102" t="s">
        <v>226</v>
      </c>
      <c r="D684" s="102" t="s">
        <v>232</v>
      </c>
      <c r="E684" s="152" t="s">
        <v>523</v>
      </c>
      <c r="F684" s="96">
        <v>610</v>
      </c>
      <c r="G684" s="102"/>
      <c r="H684" s="103">
        <f>H685+H686+H687</f>
        <v>1643.8</v>
      </c>
      <c r="I684" s="103">
        <f>I685+I686+I687</f>
        <v>0</v>
      </c>
      <c r="J684" s="103">
        <f>J685+J686+J687</f>
        <v>0</v>
      </c>
    </row>
    <row r="685" spans="2:10" ht="12.75" customHeight="1">
      <c r="B685" s="154" t="s">
        <v>273</v>
      </c>
      <c r="C685" s="102" t="s">
        <v>226</v>
      </c>
      <c r="D685" s="102" t="s">
        <v>232</v>
      </c>
      <c r="E685" s="152" t="s">
        <v>523</v>
      </c>
      <c r="F685" s="96">
        <v>610</v>
      </c>
      <c r="G685" s="102" t="s">
        <v>297</v>
      </c>
      <c r="H685" s="103">
        <f>'Прил. 8'!I1042</f>
        <v>82.2</v>
      </c>
      <c r="I685" s="103">
        <f>'Прил. 8'!J1042</f>
        <v>0</v>
      </c>
      <c r="J685" s="103">
        <f>'Прил. 8'!K1042</f>
        <v>0</v>
      </c>
    </row>
    <row r="686" spans="2:10" ht="12.75" customHeight="1">
      <c r="B686" s="154" t="s">
        <v>274</v>
      </c>
      <c r="C686" s="102" t="s">
        <v>226</v>
      </c>
      <c r="D686" s="102" t="s">
        <v>232</v>
      </c>
      <c r="E686" s="152" t="s">
        <v>523</v>
      </c>
      <c r="F686" s="96">
        <v>610</v>
      </c>
      <c r="G686" s="102" t="s">
        <v>333</v>
      </c>
      <c r="H686" s="103">
        <f>'Прил. 8'!I1043</f>
        <v>140.5</v>
      </c>
      <c r="I686" s="103">
        <f>'Прил. 8'!J1043</f>
        <v>0</v>
      </c>
      <c r="J686" s="103">
        <f>'Прил. 8'!K1043</f>
        <v>0</v>
      </c>
    </row>
    <row r="687" spans="2:10" ht="12.75" customHeight="1">
      <c r="B687" s="154" t="s">
        <v>275</v>
      </c>
      <c r="C687" s="102" t="s">
        <v>226</v>
      </c>
      <c r="D687" s="102" t="s">
        <v>232</v>
      </c>
      <c r="E687" s="152" t="s">
        <v>523</v>
      </c>
      <c r="F687" s="96">
        <v>610</v>
      </c>
      <c r="G687" s="102" t="s">
        <v>307</v>
      </c>
      <c r="H687" s="103">
        <f>'Прил. 8'!I1044</f>
        <v>1421.1</v>
      </c>
      <c r="I687" s="103">
        <f>'Прил. 8'!J1044</f>
        <v>0</v>
      </c>
      <c r="J687" s="103">
        <f>'Прил. 8'!K1044</f>
        <v>0</v>
      </c>
    </row>
    <row r="688" spans="2:10" ht="12.75" customHeight="1">
      <c r="B688" s="188" t="s">
        <v>233</v>
      </c>
      <c r="C688" s="146" t="s">
        <v>226</v>
      </c>
      <c r="D688" s="146" t="s">
        <v>234</v>
      </c>
      <c r="E688" s="102"/>
      <c r="F688" s="102"/>
      <c r="G688" s="102"/>
      <c r="H688" s="143">
        <f>H689+H766+H695</f>
        <v>591.2</v>
      </c>
      <c r="I688" s="143">
        <f>I689+I766</f>
        <v>498.2</v>
      </c>
      <c r="J688" s="143">
        <f>J689+J766</f>
        <v>498.2</v>
      </c>
    </row>
    <row r="689" spans="2:10" ht="15.75" customHeight="1">
      <c r="B689" s="240" t="s">
        <v>524</v>
      </c>
      <c r="C689" s="102" t="s">
        <v>226</v>
      </c>
      <c r="D689" s="102" t="s">
        <v>234</v>
      </c>
      <c r="E689" s="150" t="s">
        <v>451</v>
      </c>
      <c r="F689" s="155"/>
      <c r="G689" s="155"/>
      <c r="H689" s="143">
        <f>H690</f>
        <v>432.7</v>
      </c>
      <c r="I689" s="143">
        <f>I690</f>
        <v>478.2</v>
      </c>
      <c r="J689" s="143">
        <f>J690</f>
        <v>478.2</v>
      </c>
    </row>
    <row r="690" spans="2:10" ht="12.75" customHeight="1">
      <c r="B690" s="156" t="s">
        <v>525</v>
      </c>
      <c r="C690" s="102" t="s">
        <v>226</v>
      </c>
      <c r="D690" s="102" t="s">
        <v>234</v>
      </c>
      <c r="E690" s="150" t="s">
        <v>526</v>
      </c>
      <c r="F690" s="155"/>
      <c r="G690" s="155"/>
      <c r="H690" s="143">
        <f>H691</f>
        <v>432.7</v>
      </c>
      <c r="I690" s="143">
        <f>I691</f>
        <v>478.2</v>
      </c>
      <c r="J690" s="143">
        <f>J691</f>
        <v>478.2</v>
      </c>
    </row>
    <row r="691" spans="2:10" ht="12.75" customHeight="1">
      <c r="B691" s="159" t="s">
        <v>527</v>
      </c>
      <c r="C691" s="102" t="s">
        <v>226</v>
      </c>
      <c r="D691" s="102" t="s">
        <v>234</v>
      </c>
      <c r="E691" s="150" t="s">
        <v>526</v>
      </c>
      <c r="F691" s="155"/>
      <c r="G691" s="155"/>
      <c r="H691" s="143">
        <f>H692</f>
        <v>432.7</v>
      </c>
      <c r="I691" s="143">
        <f>I692</f>
        <v>478.2</v>
      </c>
      <c r="J691" s="143">
        <f>J692</f>
        <v>478.2</v>
      </c>
    </row>
    <row r="692" spans="2:10" ht="12.75" customHeight="1">
      <c r="B692" s="154" t="s">
        <v>458</v>
      </c>
      <c r="C692" s="102" t="s">
        <v>226</v>
      </c>
      <c r="D692" s="102" t="s">
        <v>234</v>
      </c>
      <c r="E692" s="150" t="s">
        <v>526</v>
      </c>
      <c r="F692" s="102" t="s">
        <v>363</v>
      </c>
      <c r="G692" s="102"/>
      <c r="H692" s="143">
        <f>H693</f>
        <v>432.7</v>
      </c>
      <c r="I692" s="143">
        <f>I693</f>
        <v>478.2</v>
      </c>
      <c r="J692" s="143">
        <f>J693</f>
        <v>478.2</v>
      </c>
    </row>
    <row r="693" spans="2:10" ht="12.75" customHeight="1">
      <c r="B693" s="154" t="s">
        <v>459</v>
      </c>
      <c r="C693" s="102" t="s">
        <v>226</v>
      </c>
      <c r="D693" s="102" t="s">
        <v>234</v>
      </c>
      <c r="E693" s="150" t="s">
        <v>526</v>
      </c>
      <c r="F693" s="102">
        <v>610</v>
      </c>
      <c r="G693" s="102"/>
      <c r="H693" s="143">
        <f>H694</f>
        <v>432.7</v>
      </c>
      <c r="I693" s="143">
        <f>I694</f>
        <v>478.2</v>
      </c>
      <c r="J693" s="143">
        <f>J694</f>
        <v>478.2</v>
      </c>
    </row>
    <row r="694" spans="2:10" ht="14.25" customHeight="1">
      <c r="B694" s="154" t="s">
        <v>273</v>
      </c>
      <c r="C694" s="102" t="s">
        <v>226</v>
      </c>
      <c r="D694" s="102" t="s">
        <v>234</v>
      </c>
      <c r="E694" s="150" t="s">
        <v>526</v>
      </c>
      <c r="F694" s="102">
        <v>610</v>
      </c>
      <c r="G694" s="102">
        <v>2</v>
      </c>
      <c r="H694" s="143">
        <f>'Прил. 8'!I947</f>
        <v>432.7</v>
      </c>
      <c r="I694" s="143">
        <f>'Прил. 8'!J947</f>
        <v>478.2</v>
      </c>
      <c r="J694" s="143">
        <f>'Прил. 8'!K947</f>
        <v>478.2</v>
      </c>
    </row>
    <row r="695" spans="2:10" ht="27.75" customHeight="1" hidden="1">
      <c r="B695" s="241" t="s">
        <v>528</v>
      </c>
      <c r="C695" s="102" t="s">
        <v>226</v>
      </c>
      <c r="D695" s="102" t="s">
        <v>234</v>
      </c>
      <c r="E695" s="152" t="s">
        <v>529</v>
      </c>
      <c r="F695" s="102"/>
      <c r="G695" s="102"/>
      <c r="H695" s="143">
        <f>H696</f>
        <v>138.5</v>
      </c>
      <c r="I695" s="143">
        <f>I696</f>
        <v>0</v>
      </c>
      <c r="J695" s="143">
        <f>J696</f>
        <v>0</v>
      </c>
    </row>
    <row r="696" spans="2:10" ht="15.75" customHeight="1" hidden="1">
      <c r="B696" s="194" t="s">
        <v>530</v>
      </c>
      <c r="C696" s="102" t="s">
        <v>226</v>
      </c>
      <c r="D696" s="102" t="s">
        <v>234</v>
      </c>
      <c r="E696" s="152" t="s">
        <v>529</v>
      </c>
      <c r="F696" s="102"/>
      <c r="G696" s="102"/>
      <c r="H696" s="143">
        <f>H697</f>
        <v>138.5</v>
      </c>
      <c r="I696" s="143">
        <f>I697</f>
        <v>0</v>
      </c>
      <c r="J696" s="143">
        <f>J697</f>
        <v>0</v>
      </c>
    </row>
    <row r="697" spans="2:10" ht="12.75" customHeight="1" hidden="1">
      <c r="B697" s="154" t="s">
        <v>458</v>
      </c>
      <c r="C697" s="102" t="s">
        <v>226</v>
      </c>
      <c r="D697" s="102" t="s">
        <v>234</v>
      </c>
      <c r="E697" s="152" t="s">
        <v>529</v>
      </c>
      <c r="F697" s="102"/>
      <c r="G697" s="102"/>
      <c r="H697" s="143">
        <f>H698</f>
        <v>138.5</v>
      </c>
      <c r="I697" s="143">
        <f>I698</f>
        <v>0</v>
      </c>
      <c r="J697" s="143">
        <f>J698</f>
        <v>0</v>
      </c>
    </row>
    <row r="698" spans="2:10" ht="12.75" customHeight="1" hidden="1">
      <c r="B698" s="154" t="s">
        <v>459</v>
      </c>
      <c r="C698" s="102" t="s">
        <v>226</v>
      </c>
      <c r="D698" s="102" t="s">
        <v>234</v>
      </c>
      <c r="E698" s="152" t="s">
        <v>529</v>
      </c>
      <c r="F698" s="102" t="s">
        <v>363</v>
      </c>
      <c r="G698" s="102"/>
      <c r="H698" s="143">
        <f>H699+H700</f>
        <v>138.5</v>
      </c>
      <c r="I698" s="143">
        <f>I699+I700</f>
        <v>0</v>
      </c>
      <c r="J698" s="143">
        <f>J699+J700</f>
        <v>0</v>
      </c>
    </row>
    <row r="699" spans="2:10" ht="12.75" customHeight="1" hidden="1">
      <c r="B699" s="154" t="s">
        <v>273</v>
      </c>
      <c r="C699" s="102" t="s">
        <v>226</v>
      </c>
      <c r="D699" s="102" t="s">
        <v>234</v>
      </c>
      <c r="E699" s="152" t="s">
        <v>529</v>
      </c>
      <c r="F699" s="102">
        <v>610</v>
      </c>
      <c r="G699" s="102" t="s">
        <v>297</v>
      </c>
      <c r="H699" s="143">
        <f>'Прил. 8'!I952</f>
        <v>138.5</v>
      </c>
      <c r="I699" s="143">
        <f>'Прил. 8'!J952</f>
        <v>0</v>
      </c>
      <c r="J699" s="143">
        <f>'Прил. 8'!K952</f>
        <v>0</v>
      </c>
    </row>
    <row r="700" spans="2:10" ht="14.25" customHeight="1" hidden="1">
      <c r="B700" s="154" t="s">
        <v>274</v>
      </c>
      <c r="C700" s="102" t="s">
        <v>226</v>
      </c>
      <c r="D700" s="102" t="s">
        <v>234</v>
      </c>
      <c r="E700" s="152" t="s">
        <v>529</v>
      </c>
      <c r="F700" s="102">
        <v>610</v>
      </c>
      <c r="G700" s="102" t="s">
        <v>333</v>
      </c>
      <c r="H700" s="143"/>
      <c r="I700" s="143"/>
      <c r="J700" s="143"/>
    </row>
    <row r="701" spans="2:10" ht="12.75" customHeight="1" hidden="1">
      <c r="B701" s="154"/>
      <c r="C701" s="102"/>
      <c r="D701" s="102"/>
      <c r="E701" s="150"/>
      <c r="F701" s="102"/>
      <c r="G701" s="102"/>
      <c r="H701" s="143">
        <f>H703</f>
        <v>0</v>
      </c>
      <c r="I701" s="143"/>
      <c r="J701" s="143"/>
    </row>
    <row r="702" spans="2:10" ht="12.75" customHeight="1" hidden="1">
      <c r="B702" s="154"/>
      <c r="C702" s="102"/>
      <c r="D702" s="102"/>
      <c r="E702" s="150"/>
      <c r="F702" s="102"/>
      <c r="G702" s="102"/>
      <c r="H702" s="143">
        <f>H703</f>
        <v>0</v>
      </c>
      <c r="I702" s="143"/>
      <c r="J702" s="143"/>
    </row>
    <row r="703" spans="2:10" ht="12.75" customHeight="1" hidden="1">
      <c r="B703" s="154"/>
      <c r="C703" s="102"/>
      <c r="D703" s="102"/>
      <c r="E703" s="150"/>
      <c r="F703" s="102" t="s">
        <v>363</v>
      </c>
      <c r="G703" s="102"/>
      <c r="H703" s="143">
        <f>H704</f>
        <v>0</v>
      </c>
      <c r="I703" s="143"/>
      <c r="J703" s="143"/>
    </row>
    <row r="704" spans="2:10" ht="12.75" customHeight="1" hidden="1">
      <c r="B704" s="154"/>
      <c r="C704" s="102"/>
      <c r="D704" s="102"/>
      <c r="E704" s="150"/>
      <c r="F704" s="102">
        <v>610</v>
      </c>
      <c r="G704" s="102"/>
      <c r="H704" s="143">
        <f>H705</f>
        <v>0</v>
      </c>
      <c r="I704" s="143"/>
      <c r="J704" s="143"/>
    </row>
    <row r="705" spans="2:10" ht="14.25" customHeight="1" hidden="1">
      <c r="B705" s="154"/>
      <c r="C705" s="102"/>
      <c r="D705" s="102"/>
      <c r="E705" s="150"/>
      <c r="F705" s="102">
        <v>610</v>
      </c>
      <c r="G705" s="102">
        <v>2</v>
      </c>
      <c r="H705" s="143"/>
      <c r="I705" s="143"/>
      <c r="J705" s="143"/>
    </row>
    <row r="706" spans="2:10" ht="12.75" customHeight="1" hidden="1">
      <c r="B706" s="154"/>
      <c r="C706" s="102"/>
      <c r="D706" s="102"/>
      <c r="E706" s="150"/>
      <c r="F706" s="102"/>
      <c r="G706" s="102"/>
      <c r="H706" s="143">
        <f>H708</f>
        <v>0</v>
      </c>
      <c r="I706" s="143"/>
      <c r="J706" s="143"/>
    </row>
    <row r="707" spans="2:10" ht="12.75" customHeight="1" hidden="1">
      <c r="B707" s="194"/>
      <c r="C707" s="102"/>
      <c r="D707" s="102"/>
      <c r="E707" s="150"/>
      <c r="F707" s="102"/>
      <c r="G707" s="102"/>
      <c r="H707" s="143">
        <f>H708</f>
        <v>0</v>
      </c>
      <c r="I707" s="143"/>
      <c r="J707" s="143"/>
    </row>
    <row r="708" spans="2:10" ht="12.75" customHeight="1" hidden="1">
      <c r="B708" s="157"/>
      <c r="C708" s="102"/>
      <c r="D708" s="102"/>
      <c r="E708" s="150"/>
      <c r="F708" s="155">
        <v>300</v>
      </c>
      <c r="G708" s="102"/>
      <c r="H708" s="143">
        <f>H709</f>
        <v>0</v>
      </c>
      <c r="I708" s="143"/>
      <c r="J708" s="143"/>
    </row>
    <row r="709" spans="2:10" ht="12.75" customHeight="1" hidden="1">
      <c r="B709" s="157"/>
      <c r="C709" s="102"/>
      <c r="D709" s="102"/>
      <c r="E709" s="150"/>
      <c r="F709" s="155">
        <v>320</v>
      </c>
      <c r="G709" s="102"/>
      <c r="H709" s="143">
        <f>H710+H711</f>
        <v>0</v>
      </c>
      <c r="I709" s="143"/>
      <c r="J709" s="143"/>
    </row>
    <row r="710" spans="2:10" ht="14.25" customHeight="1" hidden="1">
      <c r="B710" s="154"/>
      <c r="C710" s="102"/>
      <c r="D710" s="102"/>
      <c r="E710" s="150"/>
      <c r="F710" s="155">
        <v>320</v>
      </c>
      <c r="G710" s="102">
        <v>2</v>
      </c>
      <c r="H710" s="143"/>
      <c r="I710" s="143"/>
      <c r="J710" s="143"/>
    </row>
    <row r="711" spans="2:10" ht="12.75" customHeight="1" hidden="1">
      <c r="B711" s="154"/>
      <c r="C711" s="102"/>
      <c r="D711" s="102"/>
      <c r="E711" s="150"/>
      <c r="F711" s="155">
        <v>320</v>
      </c>
      <c r="G711" s="102" t="s">
        <v>333</v>
      </c>
      <c r="H711" s="143">
        <v>0</v>
      </c>
      <c r="I711" s="143"/>
      <c r="J711" s="143"/>
    </row>
    <row r="712" spans="2:10" ht="12.75" customHeight="1" hidden="1">
      <c r="B712" s="154"/>
      <c r="C712" s="102"/>
      <c r="D712" s="102"/>
      <c r="E712" s="150"/>
      <c r="F712" s="102"/>
      <c r="G712" s="102"/>
      <c r="H712" s="143">
        <f>H714</f>
        <v>0</v>
      </c>
      <c r="I712" s="143"/>
      <c r="J712" s="143"/>
    </row>
    <row r="713" spans="2:10" ht="12.75" customHeight="1" hidden="1">
      <c r="B713" s="154"/>
      <c r="C713" s="102"/>
      <c r="D713" s="102"/>
      <c r="E713" s="150"/>
      <c r="F713" s="102"/>
      <c r="G713" s="102"/>
      <c r="H713" s="143">
        <f>H714</f>
        <v>0</v>
      </c>
      <c r="I713" s="143"/>
      <c r="J713" s="143"/>
    </row>
    <row r="714" spans="2:10" ht="12.75" customHeight="1" hidden="1">
      <c r="B714" s="157"/>
      <c r="C714" s="102"/>
      <c r="D714" s="102"/>
      <c r="E714" s="150"/>
      <c r="F714" s="102" t="s">
        <v>290</v>
      </c>
      <c r="G714" s="102"/>
      <c r="H714" s="143">
        <f>H715</f>
        <v>0</v>
      </c>
      <c r="I714" s="143"/>
      <c r="J714" s="143"/>
    </row>
    <row r="715" spans="2:10" ht="12.75" customHeight="1" hidden="1">
      <c r="B715" s="157"/>
      <c r="C715" s="102"/>
      <c r="D715" s="102"/>
      <c r="E715" s="150"/>
      <c r="F715" s="102" t="s">
        <v>292</v>
      </c>
      <c r="G715" s="102"/>
      <c r="H715" s="143">
        <f>H716</f>
        <v>0</v>
      </c>
      <c r="I715" s="143"/>
      <c r="J715" s="143"/>
    </row>
    <row r="716" spans="2:10" ht="14.25" customHeight="1" hidden="1">
      <c r="B716" s="154"/>
      <c r="C716" s="102"/>
      <c r="D716" s="102"/>
      <c r="E716" s="150"/>
      <c r="F716" s="102" t="s">
        <v>292</v>
      </c>
      <c r="G716" s="102">
        <v>2</v>
      </c>
      <c r="H716" s="143"/>
      <c r="I716" s="143"/>
      <c r="J716" s="143"/>
    </row>
    <row r="717" spans="2:10" ht="12.75" customHeight="1" hidden="1">
      <c r="B717" s="141"/>
      <c r="C717" s="102"/>
      <c r="D717" s="102"/>
      <c r="E717" s="150"/>
      <c r="F717" s="102"/>
      <c r="G717" s="102"/>
      <c r="H717" s="143">
        <f>H718+H747+H766</f>
        <v>20</v>
      </c>
      <c r="I717" s="143"/>
      <c r="J717" s="143"/>
    </row>
    <row r="718" spans="2:10" ht="12.75" customHeight="1" hidden="1">
      <c r="B718" s="157"/>
      <c r="C718" s="102"/>
      <c r="D718" s="102"/>
      <c r="E718" s="150"/>
      <c r="F718" s="102"/>
      <c r="G718" s="102"/>
      <c r="H718" s="143">
        <f>H719+H727+H732+H737+H742</f>
        <v>0</v>
      </c>
      <c r="I718" s="143"/>
      <c r="J718" s="143"/>
    </row>
    <row r="719" spans="2:10" ht="25.5" customHeight="1" hidden="1">
      <c r="B719" s="157"/>
      <c r="C719" s="102"/>
      <c r="D719" s="102"/>
      <c r="E719" s="150"/>
      <c r="F719" s="102"/>
      <c r="G719" s="102"/>
      <c r="H719" s="143">
        <f>H720</f>
        <v>0</v>
      </c>
      <c r="I719" s="143"/>
      <c r="J719" s="143"/>
    </row>
    <row r="720" spans="2:10" ht="12.75" customHeight="1" hidden="1">
      <c r="B720" s="159"/>
      <c r="C720" s="102"/>
      <c r="D720" s="102"/>
      <c r="E720" s="150"/>
      <c r="F720" s="102"/>
      <c r="G720" s="102"/>
      <c r="H720" s="143">
        <f>H724+H721</f>
        <v>0</v>
      </c>
      <c r="I720" s="143"/>
      <c r="J720" s="143"/>
    </row>
    <row r="721" spans="2:10" ht="25.5" customHeight="1" hidden="1">
      <c r="B721" s="154"/>
      <c r="C721" s="102"/>
      <c r="D721" s="102"/>
      <c r="E721" s="150"/>
      <c r="F721" s="102" t="s">
        <v>282</v>
      </c>
      <c r="G721" s="102"/>
      <c r="H721" s="143">
        <f>H722</f>
        <v>0</v>
      </c>
      <c r="I721" s="143"/>
      <c r="J721" s="143"/>
    </row>
    <row r="722" spans="2:10" ht="12.75" customHeight="1" hidden="1">
      <c r="B722" s="154"/>
      <c r="C722" s="102"/>
      <c r="D722" s="102"/>
      <c r="E722" s="150"/>
      <c r="F722" s="102" t="s">
        <v>354</v>
      </c>
      <c r="G722" s="102"/>
      <c r="H722" s="143">
        <f>H723</f>
        <v>0</v>
      </c>
      <c r="I722" s="143"/>
      <c r="J722" s="143"/>
    </row>
    <row r="723" spans="2:10" ht="14.25" customHeight="1" hidden="1">
      <c r="B723" s="154"/>
      <c r="C723" s="102"/>
      <c r="D723" s="102"/>
      <c r="E723" s="150"/>
      <c r="F723" s="102" t="s">
        <v>354</v>
      </c>
      <c r="G723" s="102">
        <v>2</v>
      </c>
      <c r="H723" s="143"/>
      <c r="I723" s="143"/>
      <c r="J723" s="143"/>
    </row>
    <row r="724" spans="2:10" ht="12.75" customHeight="1" hidden="1">
      <c r="B724" s="157"/>
      <c r="C724" s="102"/>
      <c r="D724" s="102"/>
      <c r="E724" s="150"/>
      <c r="F724" s="102" t="s">
        <v>290</v>
      </c>
      <c r="G724" s="102"/>
      <c r="H724" s="143">
        <f>H725</f>
        <v>0</v>
      </c>
      <c r="I724" s="143"/>
      <c r="J724" s="143"/>
    </row>
    <row r="725" spans="2:10" ht="12.75" customHeight="1" hidden="1">
      <c r="B725" s="157"/>
      <c r="C725" s="102"/>
      <c r="D725" s="102"/>
      <c r="E725" s="150"/>
      <c r="F725" s="102" t="s">
        <v>292</v>
      </c>
      <c r="G725" s="102"/>
      <c r="H725" s="143">
        <f>H726</f>
        <v>0</v>
      </c>
      <c r="I725" s="143"/>
      <c r="J725" s="143"/>
    </row>
    <row r="726" spans="2:10" ht="14.25" customHeight="1" hidden="1">
      <c r="B726" s="154"/>
      <c r="C726" s="102"/>
      <c r="D726" s="102"/>
      <c r="E726" s="150"/>
      <c r="F726" s="102" t="s">
        <v>292</v>
      </c>
      <c r="G726" s="102">
        <v>2</v>
      </c>
      <c r="H726" s="143"/>
      <c r="I726" s="143"/>
      <c r="J726" s="143"/>
    </row>
    <row r="727" spans="2:10" ht="25.5" customHeight="1" hidden="1">
      <c r="B727" s="154"/>
      <c r="C727" s="102"/>
      <c r="D727" s="102"/>
      <c r="E727" s="150"/>
      <c r="F727" s="102"/>
      <c r="G727" s="102"/>
      <c r="H727" s="143">
        <f>H729</f>
        <v>0</v>
      </c>
      <c r="I727" s="143"/>
      <c r="J727" s="143"/>
    </row>
    <row r="728" spans="2:10" ht="12.75" customHeight="1" hidden="1">
      <c r="B728" s="159"/>
      <c r="C728" s="102"/>
      <c r="D728" s="102"/>
      <c r="E728" s="150"/>
      <c r="F728" s="102"/>
      <c r="G728" s="102"/>
      <c r="H728" s="143">
        <f>H729</f>
        <v>0</v>
      </c>
      <c r="I728" s="143"/>
      <c r="J728" s="143"/>
    </row>
    <row r="729" spans="2:10" ht="12.75" customHeight="1" hidden="1">
      <c r="B729" s="157"/>
      <c r="C729" s="102"/>
      <c r="D729" s="102"/>
      <c r="E729" s="150"/>
      <c r="F729" s="102" t="s">
        <v>290</v>
      </c>
      <c r="G729" s="102"/>
      <c r="H729" s="143">
        <f>H730</f>
        <v>0</v>
      </c>
      <c r="I729" s="143"/>
      <c r="J729" s="143"/>
    </row>
    <row r="730" spans="2:10" ht="12.75" customHeight="1" hidden="1">
      <c r="B730" s="157"/>
      <c r="C730" s="102"/>
      <c r="D730" s="102"/>
      <c r="E730" s="150"/>
      <c r="F730" s="102" t="s">
        <v>292</v>
      </c>
      <c r="G730" s="102"/>
      <c r="H730" s="143">
        <f>H731</f>
        <v>0</v>
      </c>
      <c r="I730" s="143"/>
      <c r="J730" s="143"/>
    </row>
    <row r="731" spans="2:10" ht="14.25" customHeight="1" hidden="1">
      <c r="B731" s="154"/>
      <c r="C731" s="102"/>
      <c r="D731" s="102"/>
      <c r="E731" s="150"/>
      <c r="F731" s="102" t="s">
        <v>292</v>
      </c>
      <c r="G731" s="102" t="s">
        <v>297</v>
      </c>
      <c r="H731" s="143"/>
      <c r="I731" s="143"/>
      <c r="J731" s="143"/>
    </row>
    <row r="732" spans="2:10" ht="25.5" customHeight="1" hidden="1">
      <c r="B732" s="154"/>
      <c r="C732" s="102"/>
      <c r="D732" s="102"/>
      <c r="E732" s="150"/>
      <c r="F732" s="102"/>
      <c r="G732" s="102"/>
      <c r="H732" s="143">
        <f>H734</f>
        <v>0</v>
      </c>
      <c r="I732" s="143"/>
      <c r="J732" s="143"/>
    </row>
    <row r="733" spans="2:10" ht="12.75" customHeight="1" hidden="1">
      <c r="B733" s="154"/>
      <c r="C733" s="102"/>
      <c r="D733" s="102"/>
      <c r="E733" s="150"/>
      <c r="F733" s="102"/>
      <c r="G733" s="102"/>
      <c r="H733" s="143">
        <f>H734</f>
        <v>0</v>
      </c>
      <c r="I733" s="143"/>
      <c r="J733" s="143"/>
    </row>
    <row r="734" spans="2:10" ht="12.75" customHeight="1" hidden="1">
      <c r="B734" s="157"/>
      <c r="C734" s="102"/>
      <c r="D734" s="102"/>
      <c r="E734" s="150"/>
      <c r="F734" s="102" t="s">
        <v>290</v>
      </c>
      <c r="G734" s="102"/>
      <c r="H734" s="143">
        <f>H735</f>
        <v>0</v>
      </c>
      <c r="I734" s="143"/>
      <c r="J734" s="143"/>
    </row>
    <row r="735" spans="2:10" ht="12.75" customHeight="1" hidden="1">
      <c r="B735" s="157"/>
      <c r="C735" s="102"/>
      <c r="D735" s="102"/>
      <c r="E735" s="150"/>
      <c r="F735" s="102" t="s">
        <v>292</v>
      </c>
      <c r="G735" s="102"/>
      <c r="H735" s="143">
        <f>H736</f>
        <v>0</v>
      </c>
      <c r="I735" s="143"/>
      <c r="J735" s="143"/>
    </row>
    <row r="736" spans="2:10" ht="14.25" customHeight="1" hidden="1">
      <c r="B736" s="154"/>
      <c r="C736" s="102"/>
      <c r="D736" s="102"/>
      <c r="E736" s="150"/>
      <c r="F736" s="102" t="s">
        <v>292</v>
      </c>
      <c r="G736" s="102">
        <v>2</v>
      </c>
      <c r="H736" s="143"/>
      <c r="I736" s="143"/>
      <c r="J736" s="143"/>
    </row>
    <row r="737" spans="2:10" ht="12.75" customHeight="1" hidden="1">
      <c r="B737" s="154"/>
      <c r="C737" s="102"/>
      <c r="D737" s="102"/>
      <c r="E737" s="150"/>
      <c r="F737" s="102"/>
      <c r="G737" s="102"/>
      <c r="H737" s="143">
        <f>H739</f>
        <v>0</v>
      </c>
      <c r="I737" s="143"/>
      <c r="J737" s="143"/>
    </row>
    <row r="738" spans="2:10" ht="12.75" customHeight="1" hidden="1">
      <c r="B738" s="154"/>
      <c r="C738" s="102"/>
      <c r="D738" s="102"/>
      <c r="E738" s="150"/>
      <c r="F738" s="102"/>
      <c r="G738" s="102"/>
      <c r="H738" s="143">
        <f>H739</f>
        <v>0</v>
      </c>
      <c r="I738" s="143"/>
      <c r="J738" s="143"/>
    </row>
    <row r="739" spans="2:10" ht="12.75" customHeight="1" hidden="1">
      <c r="B739" s="157"/>
      <c r="C739" s="102"/>
      <c r="D739" s="102"/>
      <c r="E739" s="150"/>
      <c r="F739" s="102" t="s">
        <v>290</v>
      </c>
      <c r="G739" s="102"/>
      <c r="H739" s="143">
        <f>H740</f>
        <v>0</v>
      </c>
      <c r="I739" s="143"/>
      <c r="J739" s="143"/>
    </row>
    <row r="740" spans="2:10" ht="12.75" customHeight="1" hidden="1">
      <c r="B740" s="157"/>
      <c r="C740" s="102"/>
      <c r="D740" s="102"/>
      <c r="E740" s="150"/>
      <c r="F740" s="102" t="s">
        <v>292</v>
      </c>
      <c r="G740" s="102"/>
      <c r="H740" s="143">
        <f>H741</f>
        <v>0</v>
      </c>
      <c r="I740" s="143"/>
      <c r="J740" s="143"/>
    </row>
    <row r="741" spans="2:10" ht="14.25" customHeight="1" hidden="1">
      <c r="B741" s="154"/>
      <c r="C741" s="102"/>
      <c r="D741" s="102"/>
      <c r="E741" s="150"/>
      <c r="F741" s="102" t="s">
        <v>292</v>
      </c>
      <c r="G741" s="102">
        <v>2</v>
      </c>
      <c r="H741" s="143"/>
      <c r="I741" s="143"/>
      <c r="J741" s="143"/>
    </row>
    <row r="742" spans="2:10" ht="12.75" customHeight="1" hidden="1">
      <c r="B742" s="154"/>
      <c r="C742" s="102"/>
      <c r="D742" s="102"/>
      <c r="E742" s="150"/>
      <c r="F742" s="102"/>
      <c r="G742" s="102"/>
      <c r="H742" s="143">
        <f>H744</f>
        <v>0</v>
      </c>
      <c r="I742" s="143"/>
      <c r="J742" s="143"/>
    </row>
    <row r="743" spans="2:10" ht="12.75" customHeight="1" hidden="1">
      <c r="B743" s="154"/>
      <c r="C743" s="102"/>
      <c r="D743" s="102"/>
      <c r="E743" s="150"/>
      <c r="F743" s="102"/>
      <c r="G743" s="102"/>
      <c r="H743" s="143">
        <f>H744</f>
        <v>0</v>
      </c>
      <c r="I743" s="143"/>
      <c r="J743" s="143"/>
    </row>
    <row r="744" spans="2:10" ht="12.75" customHeight="1" hidden="1">
      <c r="B744" s="157"/>
      <c r="C744" s="102"/>
      <c r="D744" s="102"/>
      <c r="E744" s="150"/>
      <c r="F744" s="102" t="s">
        <v>290</v>
      </c>
      <c r="G744" s="102"/>
      <c r="H744" s="143">
        <f>H745</f>
        <v>0</v>
      </c>
      <c r="I744" s="143"/>
      <c r="J744" s="143"/>
    </row>
    <row r="745" spans="2:10" ht="12.75" customHeight="1" hidden="1">
      <c r="B745" s="157"/>
      <c r="C745" s="102"/>
      <c r="D745" s="102"/>
      <c r="E745" s="150"/>
      <c r="F745" s="102" t="s">
        <v>292</v>
      </c>
      <c r="G745" s="102"/>
      <c r="H745" s="143">
        <f>H746</f>
        <v>0</v>
      </c>
      <c r="I745" s="143"/>
      <c r="J745" s="143"/>
    </row>
    <row r="746" spans="2:10" ht="14.25" customHeight="1" hidden="1">
      <c r="B746" s="154"/>
      <c r="C746" s="102"/>
      <c r="D746" s="102"/>
      <c r="E746" s="150"/>
      <c r="F746" s="102" t="s">
        <v>292</v>
      </c>
      <c r="G746" s="102">
        <v>2</v>
      </c>
      <c r="H746" s="143"/>
      <c r="I746" s="143"/>
      <c r="J746" s="143"/>
    </row>
    <row r="747" spans="2:10" ht="12.75" customHeight="1" hidden="1">
      <c r="B747" s="154"/>
      <c r="C747" s="102"/>
      <c r="D747" s="102"/>
      <c r="E747" s="150"/>
      <c r="F747" s="102"/>
      <c r="G747" s="102"/>
      <c r="H747" s="143">
        <f>H748+H753+H758</f>
        <v>0</v>
      </c>
      <c r="I747" s="143"/>
      <c r="J747" s="143"/>
    </row>
    <row r="748" spans="2:10" ht="25.5" customHeight="1" hidden="1">
      <c r="B748" s="154"/>
      <c r="C748" s="102"/>
      <c r="D748" s="102"/>
      <c r="E748" s="150"/>
      <c r="F748" s="102"/>
      <c r="G748" s="102"/>
      <c r="H748" s="143">
        <f>H749</f>
        <v>0</v>
      </c>
      <c r="I748" s="143"/>
      <c r="J748" s="143"/>
    </row>
    <row r="749" spans="2:10" ht="12.75" customHeight="1" hidden="1">
      <c r="B749" s="154"/>
      <c r="C749" s="102"/>
      <c r="D749" s="102"/>
      <c r="E749" s="150"/>
      <c r="F749" s="102"/>
      <c r="G749" s="102"/>
      <c r="H749" s="143">
        <f>H750</f>
        <v>0</v>
      </c>
      <c r="I749" s="143"/>
      <c r="J749" s="143"/>
    </row>
    <row r="750" spans="2:10" ht="12.75" customHeight="1" hidden="1">
      <c r="B750" s="157"/>
      <c r="C750" s="102"/>
      <c r="D750" s="102"/>
      <c r="E750" s="150"/>
      <c r="F750" s="102" t="s">
        <v>290</v>
      </c>
      <c r="G750" s="102"/>
      <c r="H750" s="143">
        <f>H751</f>
        <v>0</v>
      </c>
      <c r="I750" s="143"/>
      <c r="J750" s="143"/>
    </row>
    <row r="751" spans="2:10" ht="12.75" customHeight="1" hidden="1">
      <c r="B751" s="157"/>
      <c r="C751" s="102"/>
      <c r="D751" s="102"/>
      <c r="E751" s="150"/>
      <c r="F751" s="102" t="s">
        <v>292</v>
      </c>
      <c r="G751" s="102"/>
      <c r="H751" s="143">
        <f>H752</f>
        <v>0</v>
      </c>
      <c r="I751" s="143"/>
      <c r="J751" s="143"/>
    </row>
    <row r="752" spans="2:10" ht="14.25" customHeight="1" hidden="1">
      <c r="B752" s="154"/>
      <c r="C752" s="102"/>
      <c r="D752" s="102"/>
      <c r="E752" s="150"/>
      <c r="F752" s="102" t="s">
        <v>292</v>
      </c>
      <c r="G752" s="102">
        <v>2</v>
      </c>
      <c r="H752" s="143"/>
      <c r="I752" s="143"/>
      <c r="J752" s="143"/>
    </row>
    <row r="753" spans="2:10" ht="25.5" customHeight="1" hidden="1">
      <c r="B753" s="154"/>
      <c r="C753" s="102"/>
      <c r="D753" s="102"/>
      <c r="E753" s="150"/>
      <c r="F753" s="102"/>
      <c r="G753" s="102"/>
      <c r="H753" s="143">
        <f>H755</f>
        <v>0</v>
      </c>
      <c r="I753" s="143"/>
      <c r="J753" s="143"/>
    </row>
    <row r="754" spans="2:10" ht="12.75" customHeight="1" hidden="1">
      <c r="B754" s="154"/>
      <c r="C754" s="102"/>
      <c r="D754" s="102"/>
      <c r="E754" s="150"/>
      <c r="F754" s="102"/>
      <c r="G754" s="102"/>
      <c r="H754" s="143">
        <f>H755</f>
        <v>0</v>
      </c>
      <c r="I754" s="143"/>
      <c r="J754" s="143"/>
    </row>
    <row r="755" spans="2:10" ht="12.75" customHeight="1" hidden="1">
      <c r="B755" s="157"/>
      <c r="C755" s="102"/>
      <c r="D755" s="102"/>
      <c r="E755" s="150"/>
      <c r="F755" s="102" t="s">
        <v>290</v>
      </c>
      <c r="G755" s="102"/>
      <c r="H755" s="143">
        <f>H756</f>
        <v>0</v>
      </c>
      <c r="I755" s="143"/>
      <c r="J755" s="143"/>
    </row>
    <row r="756" spans="2:10" ht="12.75" customHeight="1" hidden="1">
      <c r="B756" s="157"/>
      <c r="C756" s="102"/>
      <c r="D756" s="102"/>
      <c r="E756" s="150"/>
      <c r="F756" s="102" t="s">
        <v>292</v>
      </c>
      <c r="G756" s="102"/>
      <c r="H756" s="143">
        <f>H757</f>
        <v>0</v>
      </c>
      <c r="I756" s="143"/>
      <c r="J756" s="143"/>
    </row>
    <row r="757" spans="2:10" ht="14.25" customHeight="1" hidden="1">
      <c r="B757" s="154"/>
      <c r="C757" s="102"/>
      <c r="D757" s="102"/>
      <c r="E757" s="150"/>
      <c r="F757" s="102" t="s">
        <v>292</v>
      </c>
      <c r="G757" s="102">
        <v>2</v>
      </c>
      <c r="H757" s="143"/>
      <c r="I757" s="143"/>
      <c r="J757" s="143"/>
    </row>
    <row r="758" spans="2:10" ht="25.5" customHeight="1" hidden="1">
      <c r="B758" s="154"/>
      <c r="C758" s="102"/>
      <c r="D758" s="102"/>
      <c r="E758" s="150"/>
      <c r="F758" s="102"/>
      <c r="G758" s="102"/>
      <c r="H758" s="143">
        <f>H763+H760</f>
        <v>0</v>
      </c>
      <c r="I758" s="143"/>
      <c r="J758" s="143"/>
    </row>
    <row r="759" spans="2:10" ht="12.75" customHeight="1" hidden="1">
      <c r="B759" s="154"/>
      <c r="C759" s="102"/>
      <c r="D759" s="102"/>
      <c r="E759" s="150"/>
      <c r="F759" s="102"/>
      <c r="G759" s="102"/>
      <c r="H759" s="143">
        <f>H760+H763</f>
        <v>0</v>
      </c>
      <c r="I759" s="143"/>
      <c r="J759" s="143"/>
    </row>
    <row r="760" spans="2:10" ht="25.5" customHeight="1" hidden="1">
      <c r="B760" s="154"/>
      <c r="C760" s="102"/>
      <c r="D760" s="102"/>
      <c r="E760" s="150"/>
      <c r="F760" s="102" t="s">
        <v>282</v>
      </c>
      <c r="G760" s="102"/>
      <c r="H760" s="143">
        <f>H761</f>
        <v>0</v>
      </c>
      <c r="I760" s="143"/>
      <c r="J760" s="143"/>
    </row>
    <row r="761" spans="2:10" ht="12.75" customHeight="1" hidden="1">
      <c r="B761" s="154"/>
      <c r="C761" s="102"/>
      <c r="D761" s="102"/>
      <c r="E761" s="150"/>
      <c r="F761" s="102" t="s">
        <v>354</v>
      </c>
      <c r="G761" s="102"/>
      <c r="H761" s="143">
        <f>H762</f>
        <v>0</v>
      </c>
      <c r="I761" s="143"/>
      <c r="J761" s="143"/>
    </row>
    <row r="762" spans="2:10" ht="14.25" customHeight="1" hidden="1">
      <c r="B762" s="154"/>
      <c r="C762" s="102"/>
      <c r="D762" s="102"/>
      <c r="E762" s="150"/>
      <c r="F762" s="102" t="s">
        <v>354</v>
      </c>
      <c r="G762" s="102">
        <v>2</v>
      </c>
      <c r="H762" s="143"/>
      <c r="I762" s="143"/>
      <c r="J762" s="143"/>
    </row>
    <row r="763" spans="2:10" ht="12.75" customHeight="1" hidden="1">
      <c r="B763" s="157"/>
      <c r="C763" s="102"/>
      <c r="D763" s="102"/>
      <c r="E763" s="150"/>
      <c r="F763" s="102" t="s">
        <v>290</v>
      </c>
      <c r="G763" s="102"/>
      <c r="H763" s="143">
        <f>H764</f>
        <v>0</v>
      </c>
      <c r="I763" s="143"/>
      <c r="J763" s="143"/>
    </row>
    <row r="764" spans="2:10" ht="12.75" customHeight="1" hidden="1">
      <c r="B764" s="157"/>
      <c r="C764" s="102"/>
      <c r="D764" s="102"/>
      <c r="E764" s="150"/>
      <c r="F764" s="102" t="s">
        <v>292</v>
      </c>
      <c r="G764" s="102"/>
      <c r="H764" s="143">
        <f>H765</f>
        <v>0</v>
      </c>
      <c r="I764" s="143"/>
      <c r="J764" s="143"/>
    </row>
    <row r="765" spans="2:10" ht="14.25" customHeight="1" hidden="1">
      <c r="B765" s="154"/>
      <c r="C765" s="102"/>
      <c r="D765" s="102"/>
      <c r="E765" s="150"/>
      <c r="F765" s="102" t="s">
        <v>292</v>
      </c>
      <c r="G765" s="102">
        <v>2</v>
      </c>
      <c r="H765" s="143"/>
      <c r="I765" s="143"/>
      <c r="J765" s="143"/>
    </row>
    <row r="766" spans="2:10" ht="26.25" customHeight="1">
      <c r="B766" s="240" t="s">
        <v>531</v>
      </c>
      <c r="C766" s="102" t="s">
        <v>226</v>
      </c>
      <c r="D766" s="102" t="s">
        <v>234</v>
      </c>
      <c r="E766" s="150" t="s">
        <v>532</v>
      </c>
      <c r="F766" s="102"/>
      <c r="G766" s="102"/>
      <c r="H766" s="143">
        <f>H767</f>
        <v>20</v>
      </c>
      <c r="I766" s="143">
        <f>I767</f>
        <v>20</v>
      </c>
      <c r="J766" s="143">
        <f>J767</f>
        <v>20</v>
      </c>
    </row>
    <row r="767" spans="2:10" ht="15.75" customHeight="1">
      <c r="B767" s="154" t="s">
        <v>533</v>
      </c>
      <c r="C767" s="102" t="s">
        <v>226</v>
      </c>
      <c r="D767" s="102" t="s">
        <v>234</v>
      </c>
      <c r="E767" s="150" t="s">
        <v>534</v>
      </c>
      <c r="F767" s="102"/>
      <c r="G767" s="102"/>
      <c r="H767" s="143">
        <f>H769</f>
        <v>20</v>
      </c>
      <c r="I767" s="143">
        <f>I769</f>
        <v>20</v>
      </c>
      <c r="J767" s="143">
        <f>J769</f>
        <v>20</v>
      </c>
    </row>
    <row r="768" spans="2:10" ht="14.25" customHeight="1" hidden="1">
      <c r="B768" s="154"/>
      <c r="C768" s="102"/>
      <c r="D768" s="102"/>
      <c r="E768" s="150"/>
      <c r="F768" s="102"/>
      <c r="G768" s="102"/>
      <c r="H768" s="143">
        <f>H769</f>
        <v>20</v>
      </c>
      <c r="I768" s="143"/>
      <c r="J768" s="143"/>
    </row>
    <row r="769" spans="2:10" ht="12.75" customHeight="1">
      <c r="B769" s="157" t="s">
        <v>289</v>
      </c>
      <c r="C769" s="102" t="s">
        <v>226</v>
      </c>
      <c r="D769" s="102" t="s">
        <v>234</v>
      </c>
      <c r="E769" s="150" t="s">
        <v>534</v>
      </c>
      <c r="F769" s="102" t="s">
        <v>290</v>
      </c>
      <c r="G769" s="102"/>
      <c r="H769" s="143">
        <f>H770</f>
        <v>20</v>
      </c>
      <c r="I769" s="143">
        <f>I770</f>
        <v>20</v>
      </c>
      <c r="J769" s="143">
        <f>J770</f>
        <v>20</v>
      </c>
    </row>
    <row r="770" spans="2:10" ht="12.75" customHeight="1">
      <c r="B770" s="157" t="s">
        <v>291</v>
      </c>
      <c r="C770" s="102" t="s">
        <v>226</v>
      </c>
      <c r="D770" s="102" t="s">
        <v>234</v>
      </c>
      <c r="E770" s="150" t="s">
        <v>534</v>
      </c>
      <c r="F770" s="102" t="s">
        <v>292</v>
      </c>
      <c r="G770" s="102"/>
      <c r="H770" s="143">
        <f>H771</f>
        <v>20</v>
      </c>
      <c r="I770" s="143">
        <f>I771</f>
        <v>20</v>
      </c>
      <c r="J770" s="143">
        <f>J771</f>
        <v>20</v>
      </c>
    </row>
    <row r="771" spans="2:10" ht="14.25" customHeight="1">
      <c r="B771" s="154" t="s">
        <v>273</v>
      </c>
      <c r="C771" s="102" t="s">
        <v>226</v>
      </c>
      <c r="D771" s="102" t="s">
        <v>234</v>
      </c>
      <c r="E771" s="150" t="s">
        <v>534</v>
      </c>
      <c r="F771" s="102" t="s">
        <v>292</v>
      </c>
      <c r="G771" s="102">
        <v>2</v>
      </c>
      <c r="H771" s="143">
        <f>'Прил. 8'!I958</f>
        <v>20</v>
      </c>
      <c r="I771" s="143">
        <f>'Прил. 8'!J958</f>
        <v>20</v>
      </c>
      <c r="J771" s="143">
        <f>'Прил. 8'!K958</f>
        <v>20</v>
      </c>
    </row>
    <row r="772" spans="2:10" ht="12.75" customHeight="1" hidden="1">
      <c r="B772" s="154"/>
      <c r="C772" s="102"/>
      <c r="D772" s="102"/>
      <c r="E772" s="150"/>
      <c r="F772" s="102"/>
      <c r="G772" s="102"/>
      <c r="H772" s="143"/>
      <c r="I772" s="143"/>
      <c r="J772" s="143"/>
    </row>
    <row r="773" spans="2:10" ht="12.75" customHeight="1" hidden="1">
      <c r="B773" s="154"/>
      <c r="C773" s="102"/>
      <c r="D773" s="102"/>
      <c r="E773" s="150"/>
      <c r="F773" s="102"/>
      <c r="G773" s="102"/>
      <c r="H773" s="143"/>
      <c r="I773" s="143"/>
      <c r="J773" s="143"/>
    </row>
    <row r="774" spans="2:10" ht="12.75" customHeight="1" hidden="1">
      <c r="B774" s="157"/>
      <c r="C774" s="102"/>
      <c r="D774" s="102"/>
      <c r="E774" s="150"/>
      <c r="F774" s="102"/>
      <c r="G774" s="102"/>
      <c r="H774" s="143"/>
      <c r="I774" s="143"/>
      <c r="J774" s="143"/>
    </row>
    <row r="775" spans="2:10" ht="12.75" customHeight="1" hidden="1">
      <c r="B775" s="157"/>
      <c r="C775" s="102"/>
      <c r="D775" s="102"/>
      <c r="E775" s="150"/>
      <c r="F775" s="102"/>
      <c r="G775" s="102"/>
      <c r="H775" s="143"/>
      <c r="I775" s="143"/>
      <c r="J775" s="143"/>
    </row>
    <row r="776" spans="2:10" ht="14.25" customHeight="1" hidden="1">
      <c r="B776" s="154"/>
      <c r="C776" s="102"/>
      <c r="D776" s="102"/>
      <c r="E776" s="150"/>
      <c r="F776" s="102"/>
      <c r="G776" s="102"/>
      <c r="H776" s="143"/>
      <c r="I776" s="143"/>
      <c r="J776" s="143"/>
    </row>
    <row r="777" spans="2:10" ht="12.75" customHeight="1" hidden="1">
      <c r="B777" s="154"/>
      <c r="C777" s="102"/>
      <c r="D777" s="102"/>
      <c r="E777" s="150"/>
      <c r="F777" s="102"/>
      <c r="G777" s="102"/>
      <c r="H777" s="143"/>
      <c r="I777" s="143"/>
      <c r="J777" s="143"/>
    </row>
    <row r="778" spans="2:10" ht="12.75" customHeight="1" hidden="1">
      <c r="B778" s="154"/>
      <c r="C778" s="102"/>
      <c r="D778" s="102"/>
      <c r="E778" s="150"/>
      <c r="F778" s="102"/>
      <c r="G778" s="102"/>
      <c r="H778" s="143"/>
      <c r="I778" s="143"/>
      <c r="J778" s="143"/>
    </row>
    <row r="779" spans="2:10" ht="12.75" customHeight="1" hidden="1">
      <c r="B779" s="157"/>
      <c r="C779" s="102"/>
      <c r="D779" s="102"/>
      <c r="E779" s="150"/>
      <c r="F779" s="102"/>
      <c r="G779" s="102"/>
      <c r="H779" s="143"/>
      <c r="I779" s="143"/>
      <c r="J779" s="143"/>
    </row>
    <row r="780" spans="2:10" ht="12.75" customHeight="1" hidden="1">
      <c r="B780" s="157"/>
      <c r="C780" s="102"/>
      <c r="D780" s="102"/>
      <c r="E780" s="150"/>
      <c r="F780" s="102"/>
      <c r="G780" s="102"/>
      <c r="H780" s="143"/>
      <c r="I780" s="143"/>
      <c r="J780" s="143"/>
    </row>
    <row r="781" spans="2:10" ht="14.25" customHeight="1" hidden="1">
      <c r="B781" s="154"/>
      <c r="C781" s="102"/>
      <c r="D781" s="102"/>
      <c r="E781" s="150"/>
      <c r="F781" s="102"/>
      <c r="G781" s="102"/>
      <c r="H781" s="143"/>
      <c r="I781" s="143"/>
      <c r="J781" s="143"/>
    </row>
    <row r="782" spans="2:10" ht="12.75" customHeight="1" hidden="1">
      <c r="B782" s="154"/>
      <c r="C782" s="102"/>
      <c r="D782" s="102"/>
      <c r="E782" s="150"/>
      <c r="F782" s="102"/>
      <c r="G782" s="102"/>
      <c r="H782" s="143"/>
      <c r="I782" s="143"/>
      <c r="J782" s="143"/>
    </row>
    <row r="783" spans="2:10" ht="12.75" customHeight="1" hidden="1">
      <c r="B783" s="154"/>
      <c r="C783" s="102"/>
      <c r="D783" s="102"/>
      <c r="E783" s="150"/>
      <c r="F783" s="102"/>
      <c r="G783" s="102"/>
      <c r="H783" s="143"/>
      <c r="I783" s="143"/>
      <c r="J783" s="143"/>
    </row>
    <row r="784" spans="2:10" ht="12.75" customHeight="1" hidden="1">
      <c r="B784" s="157"/>
      <c r="C784" s="102"/>
      <c r="D784" s="102"/>
      <c r="E784" s="150"/>
      <c r="F784" s="102"/>
      <c r="G784" s="102"/>
      <c r="H784" s="143"/>
      <c r="I784" s="143"/>
      <c r="J784" s="143"/>
    </row>
    <row r="785" spans="2:10" ht="12.75" customHeight="1" hidden="1">
      <c r="B785" s="157"/>
      <c r="C785" s="102"/>
      <c r="D785" s="102"/>
      <c r="E785" s="150"/>
      <c r="F785" s="102"/>
      <c r="G785" s="102"/>
      <c r="H785" s="143"/>
      <c r="I785" s="143"/>
      <c r="J785" s="143"/>
    </row>
    <row r="786" spans="2:10" ht="14.25" customHeight="1" hidden="1">
      <c r="B786" s="154"/>
      <c r="C786" s="102"/>
      <c r="D786" s="102"/>
      <c r="E786" s="150"/>
      <c r="F786" s="102"/>
      <c r="G786" s="102"/>
      <c r="H786" s="143"/>
      <c r="I786" s="143"/>
      <c r="J786" s="143"/>
    </row>
    <row r="787" spans="2:10" ht="25.5" customHeight="1" hidden="1">
      <c r="B787" s="154"/>
      <c r="C787" s="102"/>
      <c r="D787" s="102"/>
      <c r="E787" s="150"/>
      <c r="F787" s="102"/>
      <c r="G787" s="102"/>
      <c r="H787" s="143"/>
      <c r="I787" s="143"/>
      <c r="J787" s="143"/>
    </row>
    <row r="788" spans="2:10" ht="12.75" customHeight="1" hidden="1">
      <c r="B788" s="154"/>
      <c r="C788" s="102"/>
      <c r="D788" s="102"/>
      <c r="E788" s="150"/>
      <c r="F788" s="102"/>
      <c r="G788" s="102"/>
      <c r="H788" s="143"/>
      <c r="I788" s="143"/>
      <c r="J788" s="143"/>
    </row>
    <row r="789" spans="2:10" ht="12.75" customHeight="1" hidden="1">
      <c r="B789" s="157"/>
      <c r="C789" s="102"/>
      <c r="D789" s="102"/>
      <c r="E789" s="150"/>
      <c r="F789" s="102"/>
      <c r="G789" s="102"/>
      <c r="H789" s="143"/>
      <c r="I789" s="143"/>
      <c r="J789" s="143"/>
    </row>
    <row r="790" spans="2:10" ht="12.75" customHeight="1" hidden="1">
      <c r="B790" s="157"/>
      <c r="C790" s="102"/>
      <c r="D790" s="102"/>
      <c r="E790" s="150"/>
      <c r="F790" s="102"/>
      <c r="G790" s="102"/>
      <c r="H790" s="143"/>
      <c r="I790" s="143"/>
      <c r="J790" s="143"/>
    </row>
    <row r="791" spans="2:10" ht="14.25" customHeight="1" hidden="1">
      <c r="B791" s="154"/>
      <c r="C791" s="102"/>
      <c r="D791" s="102"/>
      <c r="E791" s="150"/>
      <c r="F791" s="102"/>
      <c r="G791" s="102"/>
      <c r="H791" s="143"/>
      <c r="I791" s="143"/>
      <c r="J791" s="143"/>
    </row>
    <row r="792" spans="2:10" ht="12.75" customHeight="1" hidden="1">
      <c r="B792" s="144"/>
      <c r="C792" s="102"/>
      <c r="D792" s="102"/>
      <c r="E792" s="150"/>
      <c r="F792" s="155"/>
      <c r="G792" s="155"/>
      <c r="H792" s="143"/>
      <c r="I792" s="143"/>
      <c r="J792" s="143"/>
    </row>
    <row r="793" spans="2:10" ht="12.75" customHeight="1" hidden="1">
      <c r="B793" s="154"/>
      <c r="C793" s="102"/>
      <c r="D793" s="102"/>
      <c r="E793" s="150"/>
      <c r="F793" s="155"/>
      <c r="G793" s="155"/>
      <c r="H793" s="143"/>
      <c r="I793" s="143"/>
      <c r="J793" s="143"/>
    </row>
    <row r="794" spans="2:10" ht="12.75" customHeight="1" hidden="1">
      <c r="B794" s="154"/>
      <c r="C794" s="102"/>
      <c r="D794" s="102"/>
      <c r="E794" s="150"/>
      <c r="F794" s="155"/>
      <c r="G794" s="155"/>
      <c r="H794" s="143"/>
      <c r="I794" s="143"/>
      <c r="J794" s="143"/>
    </row>
    <row r="795" spans="2:10" ht="12.75" customHeight="1" hidden="1">
      <c r="B795" s="154"/>
      <c r="C795" s="102"/>
      <c r="D795" s="102"/>
      <c r="E795" s="150"/>
      <c r="F795" s="155"/>
      <c r="G795" s="155"/>
      <c r="H795" s="143"/>
      <c r="I795" s="143"/>
      <c r="J795" s="143"/>
    </row>
    <row r="796" spans="2:10" ht="12.75" customHeight="1" hidden="1">
      <c r="B796" s="157"/>
      <c r="C796" s="102"/>
      <c r="D796" s="102"/>
      <c r="E796" s="150"/>
      <c r="F796" s="155"/>
      <c r="G796" s="155"/>
      <c r="H796" s="143"/>
      <c r="I796" s="143"/>
      <c r="J796" s="143"/>
    </row>
    <row r="797" spans="2:10" ht="12.75" customHeight="1" hidden="1">
      <c r="B797" s="157"/>
      <c r="C797" s="102"/>
      <c r="D797" s="102"/>
      <c r="E797" s="150"/>
      <c r="F797" s="155"/>
      <c r="G797" s="155"/>
      <c r="H797" s="143"/>
      <c r="I797" s="143"/>
      <c r="J797" s="143"/>
    </row>
    <row r="798" spans="2:10" ht="14.25" customHeight="1" hidden="1">
      <c r="B798" s="154"/>
      <c r="C798" s="102"/>
      <c r="D798" s="102"/>
      <c r="E798" s="150"/>
      <c r="F798" s="155"/>
      <c r="G798" s="155"/>
      <c r="H798" s="143"/>
      <c r="I798" s="143"/>
      <c r="J798" s="143"/>
    </row>
    <row r="799" spans="2:10" ht="12.75" customHeight="1" hidden="1">
      <c r="B799" s="171"/>
      <c r="C799" s="102"/>
      <c r="D799" s="102"/>
      <c r="E799" s="150"/>
      <c r="F799" s="155"/>
      <c r="G799" s="155"/>
      <c r="H799" s="143"/>
      <c r="I799" s="143"/>
      <c r="J799" s="143"/>
    </row>
    <row r="800" spans="2:10" ht="12.75" customHeight="1" hidden="1">
      <c r="B800" s="171"/>
      <c r="C800" s="102"/>
      <c r="D800" s="102"/>
      <c r="E800" s="150"/>
      <c r="F800" s="155"/>
      <c r="G800" s="155"/>
      <c r="H800" s="143"/>
      <c r="I800" s="143"/>
      <c r="J800" s="143"/>
    </row>
    <row r="801" spans="2:10" ht="12.75" customHeight="1" hidden="1">
      <c r="B801" s="159"/>
      <c r="C801" s="102"/>
      <c r="D801" s="102"/>
      <c r="E801" s="150"/>
      <c r="F801" s="155"/>
      <c r="G801" s="155"/>
      <c r="H801" s="143"/>
      <c r="I801" s="143"/>
      <c r="J801" s="143"/>
    </row>
    <row r="802" spans="2:10" ht="12.75" customHeight="1" hidden="1">
      <c r="B802" s="157"/>
      <c r="C802" s="102"/>
      <c r="D802" s="102"/>
      <c r="E802" s="150"/>
      <c r="F802" s="155"/>
      <c r="G802" s="155"/>
      <c r="H802" s="143"/>
      <c r="I802" s="143"/>
      <c r="J802" s="143"/>
    </row>
    <row r="803" spans="2:10" ht="12.75" customHeight="1" hidden="1">
      <c r="B803" s="157"/>
      <c r="C803" s="102"/>
      <c r="D803" s="102"/>
      <c r="E803" s="150"/>
      <c r="F803" s="155"/>
      <c r="G803" s="155"/>
      <c r="H803" s="143"/>
      <c r="I803" s="143"/>
      <c r="J803" s="143"/>
    </row>
    <row r="804" spans="2:10" ht="14.25" customHeight="1" hidden="1">
      <c r="B804" s="154"/>
      <c r="C804" s="102"/>
      <c r="D804" s="102"/>
      <c r="E804" s="150"/>
      <c r="F804" s="155"/>
      <c r="G804" s="155"/>
      <c r="H804" s="143"/>
      <c r="I804" s="143"/>
      <c r="J804" s="143"/>
    </row>
    <row r="805" spans="2:10" ht="12.75" customHeight="1" hidden="1">
      <c r="B805" s="154"/>
      <c r="C805" s="102"/>
      <c r="D805" s="102"/>
      <c r="E805" s="150"/>
      <c r="F805" s="102"/>
      <c r="G805" s="102"/>
      <c r="H805" s="143"/>
      <c r="I805" s="143"/>
      <c r="J805" s="143"/>
    </row>
    <row r="806" spans="2:10" ht="12.75" customHeight="1" hidden="1">
      <c r="B806" s="159"/>
      <c r="C806" s="102"/>
      <c r="D806" s="102"/>
      <c r="E806" s="150"/>
      <c r="F806" s="102"/>
      <c r="G806" s="102"/>
      <c r="H806" s="143"/>
      <c r="I806" s="143"/>
      <c r="J806" s="143"/>
    </row>
    <row r="807" spans="2:10" ht="12.75" customHeight="1" hidden="1">
      <c r="B807" s="157"/>
      <c r="C807" s="102"/>
      <c r="D807" s="102"/>
      <c r="E807" s="150"/>
      <c r="F807" s="102"/>
      <c r="G807" s="102"/>
      <c r="H807" s="143"/>
      <c r="I807" s="143"/>
      <c r="J807" s="143"/>
    </row>
    <row r="808" spans="2:10" ht="12.75" customHeight="1" hidden="1">
      <c r="B808" s="157"/>
      <c r="C808" s="102"/>
      <c r="D808" s="102"/>
      <c r="E808" s="150"/>
      <c r="F808" s="102"/>
      <c r="G808" s="102"/>
      <c r="H808" s="143"/>
      <c r="I808" s="143"/>
      <c r="J808" s="143"/>
    </row>
    <row r="809" spans="2:10" ht="14.25" customHeight="1" hidden="1">
      <c r="B809" s="154"/>
      <c r="C809" s="102"/>
      <c r="D809" s="102"/>
      <c r="E809" s="150"/>
      <c r="F809" s="102"/>
      <c r="G809" s="102"/>
      <c r="H809" s="143"/>
      <c r="I809" s="143"/>
      <c r="J809" s="143"/>
    </row>
    <row r="810" spans="2:10" ht="12.75" customHeight="1" hidden="1">
      <c r="B810" s="154"/>
      <c r="C810" s="102"/>
      <c r="D810" s="102"/>
      <c r="E810" s="150"/>
      <c r="F810" s="102"/>
      <c r="G810" s="102"/>
      <c r="H810" s="143"/>
      <c r="I810" s="143"/>
      <c r="J810" s="143"/>
    </row>
    <row r="811" spans="2:10" ht="12.75" customHeight="1" hidden="1">
      <c r="B811" s="154"/>
      <c r="C811" s="102"/>
      <c r="D811" s="102"/>
      <c r="E811" s="150"/>
      <c r="F811" s="102"/>
      <c r="G811" s="102"/>
      <c r="H811" s="143"/>
      <c r="I811" s="143"/>
      <c r="J811" s="143"/>
    </row>
    <row r="812" spans="2:10" ht="12.75" customHeight="1" hidden="1">
      <c r="B812" s="154"/>
      <c r="C812" s="102"/>
      <c r="D812" s="102"/>
      <c r="E812" s="150"/>
      <c r="F812" s="102"/>
      <c r="G812" s="102"/>
      <c r="H812" s="143"/>
      <c r="I812" s="143"/>
      <c r="J812" s="143"/>
    </row>
    <row r="813" spans="2:10" ht="12.75" customHeight="1" hidden="1">
      <c r="B813" s="157"/>
      <c r="C813" s="102"/>
      <c r="D813" s="102"/>
      <c r="E813" s="150"/>
      <c r="F813" s="102"/>
      <c r="G813" s="102"/>
      <c r="H813" s="143"/>
      <c r="I813" s="143"/>
      <c r="J813" s="143"/>
    </row>
    <row r="814" spans="2:10" ht="12.75" customHeight="1" hidden="1">
      <c r="B814" s="157"/>
      <c r="C814" s="102"/>
      <c r="D814" s="102"/>
      <c r="E814" s="150"/>
      <c r="F814" s="102"/>
      <c r="G814" s="102"/>
      <c r="H814" s="143"/>
      <c r="I814" s="143"/>
      <c r="J814" s="143"/>
    </row>
    <row r="815" spans="2:10" ht="14.25" customHeight="1" hidden="1">
      <c r="B815" s="154"/>
      <c r="C815" s="102"/>
      <c r="D815" s="102"/>
      <c r="E815" s="150"/>
      <c r="F815" s="102"/>
      <c r="G815" s="102"/>
      <c r="H815" s="143"/>
      <c r="I815" s="143"/>
      <c r="J815" s="143"/>
    </row>
    <row r="816" spans="2:10" ht="25.5" customHeight="1" hidden="1">
      <c r="B816" s="144"/>
      <c r="C816" s="102"/>
      <c r="D816" s="102"/>
      <c r="E816" s="150"/>
      <c r="F816" s="102"/>
      <c r="G816" s="102"/>
      <c r="H816" s="143"/>
      <c r="I816" s="143"/>
      <c r="J816" s="143"/>
    </row>
    <row r="817" spans="2:10" ht="12.75" customHeight="1" hidden="1">
      <c r="B817" s="154"/>
      <c r="C817" s="102"/>
      <c r="D817" s="102"/>
      <c r="E817" s="150"/>
      <c r="F817" s="102"/>
      <c r="G817" s="102"/>
      <c r="H817" s="143"/>
      <c r="I817" s="143"/>
      <c r="J817" s="143"/>
    </row>
    <row r="818" spans="2:10" ht="12.75" customHeight="1" hidden="1">
      <c r="B818" s="154"/>
      <c r="C818" s="102"/>
      <c r="D818" s="102"/>
      <c r="E818" s="150"/>
      <c r="F818" s="102"/>
      <c r="G818" s="102"/>
      <c r="H818" s="143"/>
      <c r="I818" s="143"/>
      <c r="J818" s="143"/>
    </row>
    <row r="819" spans="2:10" ht="12.75" customHeight="1" hidden="1">
      <c r="B819" s="159"/>
      <c r="C819" s="102"/>
      <c r="D819" s="102"/>
      <c r="E819" s="150"/>
      <c r="F819" s="102"/>
      <c r="G819" s="102"/>
      <c r="H819" s="143"/>
      <c r="I819" s="143"/>
      <c r="J819" s="143"/>
    </row>
    <row r="820" spans="2:10" ht="12.75" customHeight="1" hidden="1">
      <c r="B820" s="157"/>
      <c r="C820" s="102"/>
      <c r="D820" s="102"/>
      <c r="E820" s="150"/>
      <c r="F820" s="102"/>
      <c r="G820" s="102"/>
      <c r="H820" s="143"/>
      <c r="I820" s="143"/>
      <c r="J820" s="143"/>
    </row>
    <row r="821" spans="2:10" ht="12.75" customHeight="1" hidden="1">
      <c r="B821" s="157"/>
      <c r="C821" s="102"/>
      <c r="D821" s="102"/>
      <c r="E821" s="150"/>
      <c r="F821" s="102"/>
      <c r="G821" s="102"/>
      <c r="H821" s="143"/>
      <c r="I821" s="143"/>
      <c r="J821" s="143"/>
    </row>
    <row r="822" spans="2:10" ht="14.25" customHeight="1" hidden="1">
      <c r="B822" s="154"/>
      <c r="C822" s="102"/>
      <c r="D822" s="102"/>
      <c r="E822" s="150"/>
      <c r="F822" s="102"/>
      <c r="G822" s="102"/>
      <c r="H822" s="143"/>
      <c r="I822" s="143"/>
      <c r="J822" s="143"/>
    </row>
    <row r="823" spans="2:10" ht="12.75" customHeight="1" hidden="1">
      <c r="B823" s="154"/>
      <c r="C823" s="102"/>
      <c r="D823" s="102"/>
      <c r="E823" s="150"/>
      <c r="F823" s="102"/>
      <c r="G823" s="102"/>
      <c r="H823" s="143"/>
      <c r="I823" s="143"/>
      <c r="J823" s="143"/>
    </row>
    <row r="824" spans="2:10" ht="12.75" customHeight="1" hidden="1">
      <c r="B824" s="159"/>
      <c r="C824" s="102"/>
      <c r="D824" s="102"/>
      <c r="E824" s="150"/>
      <c r="F824" s="102"/>
      <c r="G824" s="102"/>
      <c r="H824" s="143"/>
      <c r="I824" s="143"/>
      <c r="J824" s="143"/>
    </row>
    <row r="825" spans="2:10" ht="12.75" customHeight="1" hidden="1">
      <c r="B825" s="157"/>
      <c r="C825" s="102"/>
      <c r="D825" s="102"/>
      <c r="E825" s="150"/>
      <c r="F825" s="102"/>
      <c r="G825" s="102"/>
      <c r="H825" s="143"/>
      <c r="I825" s="143"/>
      <c r="J825" s="143"/>
    </row>
    <row r="826" spans="2:10" ht="12.75" customHeight="1" hidden="1">
      <c r="B826" s="157"/>
      <c r="C826" s="102"/>
      <c r="D826" s="102"/>
      <c r="E826" s="150"/>
      <c r="F826" s="102"/>
      <c r="G826" s="102"/>
      <c r="H826" s="143"/>
      <c r="I826" s="143"/>
      <c r="J826" s="143"/>
    </row>
    <row r="827" spans="2:10" ht="14.25" customHeight="1" hidden="1">
      <c r="B827" s="154"/>
      <c r="C827" s="102"/>
      <c r="D827" s="102"/>
      <c r="E827" s="150"/>
      <c r="F827" s="102"/>
      <c r="G827" s="102"/>
      <c r="H827" s="143"/>
      <c r="I827" s="143"/>
      <c r="J827" s="143"/>
    </row>
    <row r="828" spans="2:10" ht="12.75" customHeight="1">
      <c r="B828" s="188" t="s">
        <v>235</v>
      </c>
      <c r="C828" s="146" t="s">
        <v>226</v>
      </c>
      <c r="D828" s="146" t="s">
        <v>236</v>
      </c>
      <c r="E828" s="150"/>
      <c r="F828" s="155"/>
      <c r="G828" s="155"/>
      <c r="H828" s="143">
        <f>H829+H842</f>
        <v>5154.9</v>
      </c>
      <c r="I828" s="143">
        <f>I829+I842</f>
        <v>3853</v>
      </c>
      <c r="J828" s="143">
        <f>J829+J842</f>
        <v>4253</v>
      </c>
    </row>
    <row r="829" spans="2:10" ht="15.75" customHeight="1">
      <c r="B829" s="240" t="s">
        <v>524</v>
      </c>
      <c r="C829" s="102" t="s">
        <v>226</v>
      </c>
      <c r="D829" s="102" t="s">
        <v>236</v>
      </c>
      <c r="E829" s="150" t="s">
        <v>451</v>
      </c>
      <c r="F829" s="155"/>
      <c r="G829" s="155"/>
      <c r="H829" s="143">
        <f>H830</f>
        <v>1522.5</v>
      </c>
      <c r="I829" s="143">
        <f>I830</f>
        <v>1213.6</v>
      </c>
      <c r="J829" s="143">
        <f>J830</f>
        <v>1413.6</v>
      </c>
    </row>
    <row r="830" spans="2:10" ht="12.75" customHeight="1">
      <c r="B830" s="237" t="s">
        <v>466</v>
      </c>
      <c r="C830" s="102" t="s">
        <v>226</v>
      </c>
      <c r="D830" s="102" t="s">
        <v>236</v>
      </c>
      <c r="E830" s="150" t="s">
        <v>535</v>
      </c>
      <c r="F830" s="155"/>
      <c r="G830" s="155"/>
      <c r="H830" s="143">
        <f>H831</f>
        <v>1522.5</v>
      </c>
      <c r="I830" s="143">
        <f>I831</f>
        <v>1213.6</v>
      </c>
      <c r="J830" s="143">
        <f>J831</f>
        <v>1413.6</v>
      </c>
    </row>
    <row r="831" spans="2:10" ht="27" customHeight="1">
      <c r="B831" s="154" t="s">
        <v>536</v>
      </c>
      <c r="C831" s="102" t="s">
        <v>226</v>
      </c>
      <c r="D831" s="102" t="s">
        <v>236</v>
      </c>
      <c r="E831" s="150" t="s">
        <v>535</v>
      </c>
      <c r="F831" s="155"/>
      <c r="G831" s="155"/>
      <c r="H831" s="143">
        <f>H833+H836+H839</f>
        <v>1522.5</v>
      </c>
      <c r="I831" s="143">
        <f>I833+I836+I839</f>
        <v>1213.6</v>
      </c>
      <c r="J831" s="143">
        <f>J833+J836+J839</f>
        <v>1413.6</v>
      </c>
    </row>
    <row r="832" spans="2:10" ht="12.75" customHeight="1" hidden="1">
      <c r="B832" s="154"/>
      <c r="C832" s="102"/>
      <c r="D832" s="102"/>
      <c r="E832" s="150" t="s">
        <v>535</v>
      </c>
      <c r="F832" s="155"/>
      <c r="G832" s="155"/>
      <c r="H832" s="143">
        <f>H833+H836+H839</f>
        <v>1522.5</v>
      </c>
      <c r="I832" s="143"/>
      <c r="J832" s="143"/>
    </row>
    <row r="833" spans="2:10" ht="40.5" customHeight="1">
      <c r="B833" s="147" t="s">
        <v>281</v>
      </c>
      <c r="C833" s="102" t="s">
        <v>226</v>
      </c>
      <c r="D833" s="102" t="s">
        <v>236</v>
      </c>
      <c r="E833" s="150" t="s">
        <v>535</v>
      </c>
      <c r="F833" s="102" t="s">
        <v>282</v>
      </c>
      <c r="G833" s="155"/>
      <c r="H833" s="143">
        <f>H834</f>
        <v>1333</v>
      </c>
      <c r="I833" s="143">
        <f>I834</f>
        <v>1021.5</v>
      </c>
      <c r="J833" s="143">
        <f>J834</f>
        <v>1221.5</v>
      </c>
    </row>
    <row r="834" spans="2:10" ht="12.75" customHeight="1">
      <c r="B834" s="154" t="s">
        <v>283</v>
      </c>
      <c r="C834" s="102" t="s">
        <v>226</v>
      </c>
      <c r="D834" s="102" t="s">
        <v>236</v>
      </c>
      <c r="E834" s="150" t="s">
        <v>535</v>
      </c>
      <c r="F834" s="102" t="s">
        <v>284</v>
      </c>
      <c r="G834" s="155"/>
      <c r="H834" s="143">
        <f>H835</f>
        <v>1333</v>
      </c>
      <c r="I834" s="143">
        <f>I835</f>
        <v>1021.5</v>
      </c>
      <c r="J834" s="143">
        <f>J835</f>
        <v>1221.5</v>
      </c>
    </row>
    <row r="835" spans="2:10" ht="14.25" customHeight="1">
      <c r="B835" s="154" t="s">
        <v>273</v>
      </c>
      <c r="C835" s="102" t="s">
        <v>226</v>
      </c>
      <c r="D835" s="102" t="s">
        <v>236</v>
      </c>
      <c r="E835" s="150" t="s">
        <v>535</v>
      </c>
      <c r="F835" s="102" t="s">
        <v>284</v>
      </c>
      <c r="G835" s="155">
        <v>2</v>
      </c>
      <c r="H835" s="143">
        <f>'Прил. 8'!I965</f>
        <v>1333</v>
      </c>
      <c r="I835" s="143">
        <f>'Прил. 8'!J965</f>
        <v>1021.5</v>
      </c>
      <c r="J835" s="143">
        <f>'Прил. 8'!K965</f>
        <v>1221.5</v>
      </c>
    </row>
    <row r="836" spans="2:10" ht="12.75" customHeight="1">
      <c r="B836" s="157" t="s">
        <v>289</v>
      </c>
      <c r="C836" s="102" t="s">
        <v>226</v>
      </c>
      <c r="D836" s="102" t="s">
        <v>236</v>
      </c>
      <c r="E836" s="150" t="s">
        <v>535</v>
      </c>
      <c r="F836" s="102" t="s">
        <v>290</v>
      </c>
      <c r="G836" s="155"/>
      <c r="H836" s="143">
        <f>H837</f>
        <v>188.5</v>
      </c>
      <c r="I836" s="143">
        <f>I837</f>
        <v>192.1</v>
      </c>
      <c r="J836" s="143">
        <f>J837</f>
        <v>192.1</v>
      </c>
    </row>
    <row r="837" spans="2:10" ht="12.75" customHeight="1">
      <c r="B837" s="157" t="s">
        <v>291</v>
      </c>
      <c r="C837" s="102" t="s">
        <v>226</v>
      </c>
      <c r="D837" s="102" t="s">
        <v>236</v>
      </c>
      <c r="E837" s="150" t="s">
        <v>535</v>
      </c>
      <c r="F837" s="102" t="s">
        <v>292</v>
      </c>
      <c r="G837" s="155"/>
      <c r="H837" s="143">
        <f>H838</f>
        <v>188.5</v>
      </c>
      <c r="I837" s="143">
        <f>I838</f>
        <v>192.1</v>
      </c>
      <c r="J837" s="143">
        <f>J838</f>
        <v>192.1</v>
      </c>
    </row>
    <row r="838" spans="2:10" ht="14.25" customHeight="1">
      <c r="B838" s="154" t="s">
        <v>273</v>
      </c>
      <c r="C838" s="102" t="s">
        <v>226</v>
      </c>
      <c r="D838" s="102" t="s">
        <v>236</v>
      </c>
      <c r="E838" s="150" t="s">
        <v>535</v>
      </c>
      <c r="F838" s="102" t="s">
        <v>292</v>
      </c>
      <c r="G838" s="155">
        <v>2</v>
      </c>
      <c r="H838" s="143">
        <f>'Прил. 8'!I968</f>
        <v>188.5</v>
      </c>
      <c r="I838" s="143">
        <f>'Прил. 8'!J968</f>
        <v>192.1</v>
      </c>
      <c r="J838" s="143">
        <f>'Прил. 8'!K968</f>
        <v>192.1</v>
      </c>
    </row>
    <row r="839" spans="2:10" ht="12.75" customHeight="1">
      <c r="B839" s="157" t="s">
        <v>293</v>
      </c>
      <c r="C839" s="102" t="s">
        <v>226</v>
      </c>
      <c r="D839" s="102" t="s">
        <v>236</v>
      </c>
      <c r="E839" s="150" t="s">
        <v>535</v>
      </c>
      <c r="F839" s="102" t="s">
        <v>294</v>
      </c>
      <c r="G839" s="155"/>
      <c r="H839" s="143">
        <f>H840</f>
        <v>1</v>
      </c>
      <c r="I839" s="143">
        <f>I840</f>
        <v>0</v>
      </c>
      <c r="J839" s="143">
        <f>J840</f>
        <v>0</v>
      </c>
    </row>
    <row r="840" spans="2:10" ht="12.75" customHeight="1">
      <c r="B840" s="157" t="s">
        <v>295</v>
      </c>
      <c r="C840" s="102" t="s">
        <v>226</v>
      </c>
      <c r="D840" s="102" t="s">
        <v>236</v>
      </c>
      <c r="E840" s="150" t="s">
        <v>535</v>
      </c>
      <c r="F840" s="102" t="s">
        <v>296</v>
      </c>
      <c r="G840" s="155"/>
      <c r="H840" s="143">
        <f>H841</f>
        <v>1</v>
      </c>
      <c r="I840" s="143">
        <f>I841</f>
        <v>0</v>
      </c>
      <c r="J840" s="143">
        <f>J841</f>
        <v>0</v>
      </c>
    </row>
    <row r="841" spans="2:10" ht="14.25" customHeight="1">
      <c r="B841" s="154" t="s">
        <v>273</v>
      </c>
      <c r="C841" s="102" t="s">
        <v>226</v>
      </c>
      <c r="D841" s="102" t="s">
        <v>236</v>
      </c>
      <c r="E841" s="150" t="s">
        <v>535</v>
      </c>
      <c r="F841" s="102" t="s">
        <v>296</v>
      </c>
      <c r="G841" s="155">
        <v>2</v>
      </c>
      <c r="H841" s="143">
        <f>'Прил. 8'!I971</f>
        <v>1</v>
      </c>
      <c r="I841" s="143">
        <f>'Прил. 8'!J971</f>
        <v>0</v>
      </c>
      <c r="J841" s="143">
        <f>'Прил. 8'!K971</f>
        <v>0</v>
      </c>
    </row>
    <row r="842" spans="2:10" ht="14.25" customHeight="1">
      <c r="B842" s="154" t="s">
        <v>277</v>
      </c>
      <c r="C842" s="102" t="s">
        <v>226</v>
      </c>
      <c r="D842" s="102" t="s">
        <v>236</v>
      </c>
      <c r="E842" s="102" t="s">
        <v>278</v>
      </c>
      <c r="F842" s="102"/>
      <c r="G842" s="155"/>
      <c r="H842" s="143">
        <f>H843+H853</f>
        <v>3632.4</v>
      </c>
      <c r="I842" s="143">
        <f>I843</f>
        <v>2639.4</v>
      </c>
      <c r="J842" s="143">
        <f>J843</f>
        <v>2839.4</v>
      </c>
    </row>
    <row r="843" spans="2:10" ht="14.25" customHeight="1">
      <c r="B843" s="159" t="s">
        <v>303</v>
      </c>
      <c r="C843" s="102" t="s">
        <v>226</v>
      </c>
      <c r="D843" s="102" t="s">
        <v>236</v>
      </c>
      <c r="E843" s="150" t="s">
        <v>304</v>
      </c>
      <c r="F843" s="102"/>
      <c r="G843" s="155"/>
      <c r="H843" s="143">
        <f>H844+H847+H850</f>
        <v>3543.5</v>
      </c>
      <c r="I843" s="143">
        <f>I844+I847+I850</f>
        <v>2639.4</v>
      </c>
      <c r="J843" s="143">
        <f>J844+J847+J850</f>
        <v>2839.4</v>
      </c>
    </row>
    <row r="844" spans="2:10" ht="40.5" customHeight="1">
      <c r="B844" s="147" t="s">
        <v>281</v>
      </c>
      <c r="C844" s="102" t="s">
        <v>226</v>
      </c>
      <c r="D844" s="102" t="s">
        <v>236</v>
      </c>
      <c r="E844" s="150" t="s">
        <v>304</v>
      </c>
      <c r="F844" s="102" t="s">
        <v>282</v>
      </c>
      <c r="G844" s="155"/>
      <c r="H844" s="143">
        <f>H845</f>
        <v>3179</v>
      </c>
      <c r="I844" s="143">
        <f>I845</f>
        <v>2511.3</v>
      </c>
      <c r="J844" s="143">
        <f>J845</f>
        <v>2711.3</v>
      </c>
    </row>
    <row r="845" spans="2:10" ht="14.25" customHeight="1">
      <c r="B845" s="154" t="s">
        <v>283</v>
      </c>
      <c r="C845" s="102" t="s">
        <v>226</v>
      </c>
      <c r="D845" s="102" t="s">
        <v>236</v>
      </c>
      <c r="E845" s="150" t="s">
        <v>304</v>
      </c>
      <c r="F845" s="102" t="s">
        <v>284</v>
      </c>
      <c r="G845" s="155"/>
      <c r="H845" s="143">
        <f>H846</f>
        <v>3179</v>
      </c>
      <c r="I845" s="143">
        <f>I846</f>
        <v>2511.3</v>
      </c>
      <c r="J845" s="143">
        <f>J846</f>
        <v>2711.3</v>
      </c>
    </row>
    <row r="846" spans="2:10" ht="14.25" customHeight="1">
      <c r="B846" s="154" t="s">
        <v>273</v>
      </c>
      <c r="C846" s="102" t="s">
        <v>226</v>
      </c>
      <c r="D846" s="102" t="s">
        <v>236</v>
      </c>
      <c r="E846" s="150" t="s">
        <v>304</v>
      </c>
      <c r="F846" s="102" t="s">
        <v>284</v>
      </c>
      <c r="G846" s="155">
        <v>2</v>
      </c>
      <c r="H846" s="143">
        <f>'Прил. 8'!I976</f>
        <v>3179</v>
      </c>
      <c r="I846" s="143">
        <f>'Прил. 8'!J976</f>
        <v>2511.3</v>
      </c>
      <c r="J846" s="143">
        <f>'Прил. 8'!K976</f>
        <v>2711.3</v>
      </c>
    </row>
    <row r="847" spans="2:10" ht="14.25" customHeight="1">
      <c r="B847" s="157" t="s">
        <v>289</v>
      </c>
      <c r="C847" s="102" t="s">
        <v>226</v>
      </c>
      <c r="D847" s="102" t="s">
        <v>236</v>
      </c>
      <c r="E847" s="150" t="s">
        <v>304</v>
      </c>
      <c r="F847" s="102" t="s">
        <v>290</v>
      </c>
      <c r="G847" s="155"/>
      <c r="H847" s="143">
        <f>H848</f>
        <v>363.5</v>
      </c>
      <c r="I847" s="143">
        <f>I848</f>
        <v>128.1</v>
      </c>
      <c r="J847" s="143">
        <f>J848</f>
        <v>128.1</v>
      </c>
    </row>
    <row r="848" spans="2:10" ht="14.25" customHeight="1">
      <c r="B848" s="157" t="s">
        <v>291</v>
      </c>
      <c r="C848" s="102" t="s">
        <v>226</v>
      </c>
      <c r="D848" s="102" t="s">
        <v>236</v>
      </c>
      <c r="E848" s="150" t="s">
        <v>304</v>
      </c>
      <c r="F848" s="102" t="s">
        <v>292</v>
      </c>
      <c r="G848" s="155"/>
      <c r="H848" s="143">
        <f>H849</f>
        <v>363.5</v>
      </c>
      <c r="I848" s="143">
        <f>I849</f>
        <v>128.1</v>
      </c>
      <c r="J848" s="143">
        <f>J849</f>
        <v>128.1</v>
      </c>
    </row>
    <row r="849" spans="2:10" ht="14.25" customHeight="1">
      <c r="B849" s="154" t="s">
        <v>273</v>
      </c>
      <c r="C849" s="102" t="s">
        <v>226</v>
      </c>
      <c r="D849" s="102" t="s">
        <v>236</v>
      </c>
      <c r="E849" s="150" t="s">
        <v>304</v>
      </c>
      <c r="F849" s="102" t="s">
        <v>292</v>
      </c>
      <c r="G849" s="155">
        <v>2</v>
      </c>
      <c r="H849" s="143">
        <f>'Прил. 8'!I979</f>
        <v>363.5</v>
      </c>
      <c r="I849" s="143">
        <f>'Прил. 8'!J979</f>
        <v>128.1</v>
      </c>
      <c r="J849" s="143">
        <f>'Прил. 8'!K979</f>
        <v>128.1</v>
      </c>
    </row>
    <row r="850" spans="2:10" ht="14.25" customHeight="1">
      <c r="B850" s="157" t="s">
        <v>293</v>
      </c>
      <c r="C850" s="102" t="s">
        <v>226</v>
      </c>
      <c r="D850" s="102" t="s">
        <v>236</v>
      </c>
      <c r="E850" s="150" t="s">
        <v>304</v>
      </c>
      <c r="F850" s="102" t="s">
        <v>294</v>
      </c>
      <c r="G850" s="155"/>
      <c r="H850" s="143">
        <f>H851</f>
        <v>1</v>
      </c>
      <c r="I850" s="143">
        <f>I851</f>
        <v>0</v>
      </c>
      <c r="J850" s="143">
        <f>J851</f>
        <v>0</v>
      </c>
    </row>
    <row r="851" spans="2:10" ht="14.25" customHeight="1">
      <c r="B851" s="157" t="s">
        <v>295</v>
      </c>
      <c r="C851" s="102" t="s">
        <v>226</v>
      </c>
      <c r="D851" s="102" t="s">
        <v>236</v>
      </c>
      <c r="E851" s="150" t="s">
        <v>304</v>
      </c>
      <c r="F851" s="102" t="s">
        <v>296</v>
      </c>
      <c r="G851" s="155"/>
      <c r="H851" s="143">
        <f>H852</f>
        <v>1</v>
      </c>
      <c r="I851" s="143">
        <f>I852</f>
        <v>0</v>
      </c>
      <c r="J851" s="143">
        <f>J852</f>
        <v>0</v>
      </c>
    </row>
    <row r="852" spans="2:10" ht="14.25" customHeight="1">
      <c r="B852" s="154" t="s">
        <v>273</v>
      </c>
      <c r="C852" s="102" t="s">
        <v>226</v>
      </c>
      <c r="D852" s="102" t="s">
        <v>236</v>
      </c>
      <c r="E852" s="150" t="s">
        <v>304</v>
      </c>
      <c r="F852" s="102" t="s">
        <v>296</v>
      </c>
      <c r="G852" s="155">
        <v>2</v>
      </c>
      <c r="H852" s="143">
        <f>'Прил. 8'!I982</f>
        <v>1</v>
      </c>
      <c r="I852" s="143">
        <f>'Прил. 8'!J982</f>
        <v>0</v>
      </c>
      <c r="J852" s="143">
        <f>'Прил. 8'!K982</f>
        <v>0</v>
      </c>
    </row>
    <row r="853" spans="2:10" ht="40.5" customHeight="1">
      <c r="B853" s="151" t="s">
        <v>285</v>
      </c>
      <c r="C853" s="102" t="s">
        <v>226</v>
      </c>
      <c r="D853" s="102" t="s">
        <v>236</v>
      </c>
      <c r="E853" s="176" t="s">
        <v>286</v>
      </c>
      <c r="F853" s="102"/>
      <c r="G853" s="155"/>
      <c r="H853" s="143">
        <f>H854</f>
        <v>88.9</v>
      </c>
      <c r="I853" s="143">
        <f>I854</f>
        <v>0</v>
      </c>
      <c r="J853" s="143">
        <f>J854</f>
        <v>0</v>
      </c>
    </row>
    <row r="854" spans="2:10" ht="40.5" customHeight="1">
      <c r="B854" s="153" t="s">
        <v>281</v>
      </c>
      <c r="C854" s="102" t="s">
        <v>226</v>
      </c>
      <c r="D854" s="102" t="s">
        <v>236</v>
      </c>
      <c r="E854" s="152" t="s">
        <v>286</v>
      </c>
      <c r="F854" s="102" t="s">
        <v>282</v>
      </c>
      <c r="G854" s="102"/>
      <c r="H854" s="143">
        <f>H855</f>
        <v>88.9</v>
      </c>
      <c r="I854" s="143">
        <f>I855</f>
        <v>0</v>
      </c>
      <c r="J854" s="143">
        <f>J855</f>
        <v>0</v>
      </c>
    </row>
    <row r="855" spans="2:10" ht="14.25" customHeight="1">
      <c r="B855" s="154" t="s">
        <v>283</v>
      </c>
      <c r="C855" s="102" t="s">
        <v>226</v>
      </c>
      <c r="D855" s="102" t="s">
        <v>236</v>
      </c>
      <c r="E855" s="152" t="s">
        <v>286</v>
      </c>
      <c r="F855" s="102" t="s">
        <v>354</v>
      </c>
      <c r="G855" s="102"/>
      <c r="H855" s="143">
        <f>H856</f>
        <v>88.9</v>
      </c>
      <c r="I855" s="143">
        <f>I856</f>
        <v>0</v>
      </c>
      <c r="J855" s="143">
        <f>J856</f>
        <v>0</v>
      </c>
    </row>
    <row r="856" spans="2:10" ht="14.25" customHeight="1">
      <c r="B856" s="154" t="s">
        <v>274</v>
      </c>
      <c r="C856" s="102" t="s">
        <v>226</v>
      </c>
      <c r="D856" s="102" t="s">
        <v>236</v>
      </c>
      <c r="E856" s="152" t="s">
        <v>286</v>
      </c>
      <c r="F856" s="102" t="s">
        <v>354</v>
      </c>
      <c r="G856" s="102" t="s">
        <v>333</v>
      </c>
      <c r="H856" s="143">
        <f>'Прил. 8'!I985</f>
        <v>88.9</v>
      </c>
      <c r="I856" s="143">
        <f>'Прил. 8'!J985</f>
        <v>0</v>
      </c>
      <c r="J856" s="143">
        <f>'Прил. 8'!K985</f>
        <v>0</v>
      </c>
    </row>
    <row r="857" spans="2:10" ht="12.75" customHeight="1">
      <c r="B857" s="144" t="s">
        <v>237</v>
      </c>
      <c r="C857" s="101" t="s">
        <v>238</v>
      </c>
      <c r="D857" s="101"/>
      <c r="E857" s="150"/>
      <c r="F857" s="102"/>
      <c r="G857" s="101"/>
      <c r="H857" s="142">
        <f>H863+H914</f>
        <v>13927.8</v>
      </c>
      <c r="I857" s="142">
        <f>I863+I914</f>
        <v>8935</v>
      </c>
      <c r="J857" s="142">
        <f>J863+J914</f>
        <v>9385.5</v>
      </c>
    </row>
    <row r="858" spans="2:10" ht="12.75" customHeight="1" hidden="1">
      <c r="B858" s="144" t="s">
        <v>272</v>
      </c>
      <c r="C858" s="101"/>
      <c r="D858" s="101"/>
      <c r="E858" s="101"/>
      <c r="F858" s="101"/>
      <c r="G858" s="101" t="s">
        <v>537</v>
      </c>
      <c r="H858" s="142">
        <f>H875+H887</f>
        <v>0</v>
      </c>
      <c r="I858" s="142">
        <f>I875+I887</f>
        <v>0</v>
      </c>
      <c r="J858" s="142">
        <f>J875+J887</f>
        <v>0</v>
      </c>
    </row>
    <row r="859" spans="2:10" ht="12.75" customHeight="1">
      <c r="B859" s="144" t="s">
        <v>273</v>
      </c>
      <c r="C859" s="101"/>
      <c r="D859" s="101"/>
      <c r="E859" s="101"/>
      <c r="F859" s="101"/>
      <c r="G859" s="101" t="s">
        <v>297</v>
      </c>
      <c r="H859" s="142">
        <f>H876+H888+H893+H920+H923+H926+H931+H934+H937+H880+H902+H911+H907</f>
        <v>13167.800000000001</v>
      </c>
      <c r="I859" s="142">
        <f>I876+I888+I893+I920+I923+I926+I931+I934+I937+I880+I902+I911</f>
        <v>8935</v>
      </c>
      <c r="J859" s="142">
        <f>J876+J888+J893+J920+J923+J926+J931+J934+J937+J880+J902+J911</f>
        <v>8935.5</v>
      </c>
    </row>
    <row r="860" spans="2:10" ht="12.75" customHeight="1">
      <c r="B860" s="231" t="s">
        <v>274</v>
      </c>
      <c r="C860" s="101"/>
      <c r="D860" s="101"/>
      <c r="E860" s="101"/>
      <c r="F860" s="101"/>
      <c r="G860" s="101" t="s">
        <v>333</v>
      </c>
      <c r="H860" s="142">
        <f>H897+H941+H881+H867+H903+H912</f>
        <v>760</v>
      </c>
      <c r="I860" s="142">
        <f>I897+I941+I881+I867+I903+I912</f>
        <v>0</v>
      </c>
      <c r="J860" s="142">
        <f>J897+J941+J881+J867+J903+J912</f>
        <v>450</v>
      </c>
    </row>
    <row r="861" spans="2:10" ht="12.75" customHeight="1">
      <c r="B861" s="144" t="s">
        <v>275</v>
      </c>
      <c r="C861" s="101"/>
      <c r="D861" s="101"/>
      <c r="E861" s="101"/>
      <c r="F861" s="101"/>
      <c r="G861" s="101" t="s">
        <v>307</v>
      </c>
      <c r="H861" s="142">
        <f>H913</f>
        <v>0</v>
      </c>
      <c r="I861" s="142">
        <f>I913</f>
        <v>0</v>
      </c>
      <c r="J861" s="142">
        <f>J913</f>
        <v>0</v>
      </c>
    </row>
    <row r="862" spans="2:10" ht="12.75" customHeight="1" hidden="1">
      <c r="B862" s="144" t="s">
        <v>276</v>
      </c>
      <c r="C862" s="101"/>
      <c r="D862" s="101"/>
      <c r="E862" s="101"/>
      <c r="F862" s="101"/>
      <c r="G862" s="101" t="s">
        <v>538</v>
      </c>
      <c r="H862" s="142"/>
      <c r="I862" s="142"/>
      <c r="J862" s="142"/>
    </row>
    <row r="863" spans="2:10" ht="12.75" customHeight="1">
      <c r="B863" s="188" t="s">
        <v>239</v>
      </c>
      <c r="C863" s="146" t="s">
        <v>238</v>
      </c>
      <c r="D863" s="146" t="s">
        <v>240</v>
      </c>
      <c r="E863" s="102"/>
      <c r="F863" s="102"/>
      <c r="G863" s="102"/>
      <c r="H863" s="143">
        <f>H869+H894+H867+H898</f>
        <v>10747.699999999999</v>
      </c>
      <c r="I863" s="143">
        <f>I869+I894+I867+I898</f>
        <v>6907.799999999999</v>
      </c>
      <c r="J863" s="143">
        <f>J869+J894+J867+J898</f>
        <v>7358.299999999999</v>
      </c>
    </row>
    <row r="864" spans="2:10" ht="27" customHeight="1" hidden="1">
      <c r="B864" s="154" t="s">
        <v>422</v>
      </c>
      <c r="C864" s="102" t="s">
        <v>238</v>
      </c>
      <c r="D864" s="102" t="s">
        <v>240</v>
      </c>
      <c r="E864" s="150" t="s">
        <v>423</v>
      </c>
      <c r="F864" s="102"/>
      <c r="G864" s="102"/>
      <c r="H864" s="143">
        <f>H865</f>
        <v>0</v>
      </c>
      <c r="I864" s="143">
        <f>I865</f>
        <v>0</v>
      </c>
      <c r="J864" s="143">
        <f>J865</f>
        <v>0</v>
      </c>
    </row>
    <row r="865" spans="2:10" ht="12.75" customHeight="1" hidden="1">
      <c r="B865" s="147" t="s">
        <v>359</v>
      </c>
      <c r="C865" s="102" t="s">
        <v>238</v>
      </c>
      <c r="D865" s="102" t="s">
        <v>240</v>
      </c>
      <c r="E865" s="150" t="s">
        <v>423</v>
      </c>
      <c r="F865" s="102" t="s">
        <v>360</v>
      </c>
      <c r="G865" s="102"/>
      <c r="H865" s="143">
        <f>H866</f>
        <v>0</v>
      </c>
      <c r="I865" s="143">
        <f>I866</f>
        <v>0</v>
      </c>
      <c r="J865" s="143">
        <f>J866</f>
        <v>0</v>
      </c>
    </row>
    <row r="866" spans="2:10" ht="12.75" customHeight="1" hidden="1">
      <c r="B866" s="154" t="s">
        <v>156</v>
      </c>
      <c r="C866" s="102" t="s">
        <v>238</v>
      </c>
      <c r="D866" s="102" t="s">
        <v>240</v>
      </c>
      <c r="E866" s="150" t="s">
        <v>423</v>
      </c>
      <c r="F866" s="102" t="s">
        <v>376</v>
      </c>
      <c r="G866" s="102"/>
      <c r="H866" s="143">
        <f>H867</f>
        <v>0</v>
      </c>
      <c r="I866" s="143">
        <f>I867</f>
        <v>0</v>
      </c>
      <c r="J866" s="143">
        <f>J867</f>
        <v>0</v>
      </c>
    </row>
    <row r="867" spans="2:10" ht="12.75" customHeight="1" hidden="1">
      <c r="B867" s="157" t="s">
        <v>274</v>
      </c>
      <c r="C867" s="102" t="s">
        <v>238</v>
      </c>
      <c r="D867" s="102" t="s">
        <v>240</v>
      </c>
      <c r="E867" s="150" t="s">
        <v>423</v>
      </c>
      <c r="F867" s="102" t="s">
        <v>376</v>
      </c>
      <c r="G867" s="102" t="s">
        <v>333</v>
      </c>
      <c r="H867" s="143">
        <f>'Прил. 8'!I611</f>
        <v>0</v>
      </c>
      <c r="I867" s="143"/>
      <c r="J867" s="143"/>
    </row>
    <row r="868" spans="2:10" ht="12.75" customHeight="1" hidden="1">
      <c r="B868" s="188"/>
      <c r="C868" s="146"/>
      <c r="D868" s="146"/>
      <c r="E868" s="102"/>
      <c r="F868" s="102"/>
      <c r="G868" s="102"/>
      <c r="H868" s="143"/>
      <c r="I868" s="143"/>
      <c r="J868" s="143"/>
    </row>
    <row r="869" spans="2:10" ht="28.5" customHeight="1">
      <c r="B869" s="168" t="s">
        <v>511</v>
      </c>
      <c r="C869" s="102" t="s">
        <v>238</v>
      </c>
      <c r="D869" s="102" t="s">
        <v>240</v>
      </c>
      <c r="E869" s="175" t="s">
        <v>512</v>
      </c>
      <c r="F869" s="102"/>
      <c r="G869" s="102"/>
      <c r="H869" s="143">
        <f>H870+H877+H883</f>
        <v>9838.9</v>
      </c>
      <c r="I869" s="143">
        <f>I870</f>
        <v>6907.799999999999</v>
      </c>
      <c r="J869" s="143">
        <f>J870</f>
        <v>6907.799999999999</v>
      </c>
    </row>
    <row r="870" spans="2:10" ht="27.75" customHeight="1">
      <c r="B870" s="156" t="s">
        <v>539</v>
      </c>
      <c r="C870" s="102" t="s">
        <v>238</v>
      </c>
      <c r="D870" s="102" t="s">
        <v>240</v>
      </c>
      <c r="E870" s="175" t="s">
        <v>540</v>
      </c>
      <c r="F870" s="102"/>
      <c r="G870" s="102"/>
      <c r="H870" s="143">
        <f>H871</f>
        <v>2901.9</v>
      </c>
      <c r="I870" s="143">
        <f>I871+I883</f>
        <v>6907.799999999999</v>
      </c>
      <c r="J870" s="143">
        <f>J871+J883</f>
        <v>6907.799999999999</v>
      </c>
    </row>
    <row r="871" spans="2:10" ht="54" customHeight="1">
      <c r="B871" s="156" t="s">
        <v>541</v>
      </c>
      <c r="C871" s="102" t="s">
        <v>238</v>
      </c>
      <c r="D871" s="102" t="s">
        <v>240</v>
      </c>
      <c r="E871" s="175" t="s">
        <v>540</v>
      </c>
      <c r="F871" s="102"/>
      <c r="G871" s="102"/>
      <c r="H871" s="143">
        <f>H872</f>
        <v>2901.9</v>
      </c>
      <c r="I871" s="143">
        <f>I872</f>
        <v>2855.2</v>
      </c>
      <c r="J871" s="143">
        <f>J872</f>
        <v>2855.2</v>
      </c>
    </row>
    <row r="872" spans="2:10" ht="12.75" customHeight="1">
      <c r="B872" s="159" t="s">
        <v>542</v>
      </c>
      <c r="C872" s="102" t="s">
        <v>238</v>
      </c>
      <c r="D872" s="102" t="s">
        <v>240</v>
      </c>
      <c r="E872" s="175" t="s">
        <v>540</v>
      </c>
      <c r="F872" s="102"/>
      <c r="G872" s="102"/>
      <c r="H872" s="143">
        <f>H873</f>
        <v>2901.9</v>
      </c>
      <c r="I872" s="143">
        <f>I873</f>
        <v>2855.2</v>
      </c>
      <c r="J872" s="143">
        <f>J873</f>
        <v>2855.2</v>
      </c>
    </row>
    <row r="873" spans="2:10" ht="15.75" customHeight="1">
      <c r="B873" s="154" t="s">
        <v>458</v>
      </c>
      <c r="C873" s="102" t="s">
        <v>238</v>
      </c>
      <c r="D873" s="102" t="s">
        <v>240</v>
      </c>
      <c r="E873" s="175" t="s">
        <v>540</v>
      </c>
      <c r="F873" s="96">
        <v>600</v>
      </c>
      <c r="G873" s="102"/>
      <c r="H873" s="143">
        <f>H874</f>
        <v>2901.9</v>
      </c>
      <c r="I873" s="143">
        <f>I874</f>
        <v>2855.2</v>
      </c>
      <c r="J873" s="143">
        <f>J874</f>
        <v>2855.2</v>
      </c>
    </row>
    <row r="874" spans="2:10" ht="12.75" customHeight="1">
      <c r="B874" s="154" t="s">
        <v>459</v>
      </c>
      <c r="C874" s="102" t="s">
        <v>238</v>
      </c>
      <c r="D874" s="102" t="s">
        <v>240</v>
      </c>
      <c r="E874" s="175" t="s">
        <v>540</v>
      </c>
      <c r="F874" s="96">
        <v>610</v>
      </c>
      <c r="G874" s="102"/>
      <c r="H874" s="143">
        <f>H875+H876</f>
        <v>2901.9</v>
      </c>
      <c r="I874" s="143">
        <f>I875+I876</f>
        <v>2855.2</v>
      </c>
      <c r="J874" s="143">
        <f>J875+J876</f>
        <v>2855.2</v>
      </c>
    </row>
    <row r="875" spans="2:10" ht="14.25" customHeight="1" hidden="1">
      <c r="B875" s="154" t="s">
        <v>272</v>
      </c>
      <c r="C875" s="102" t="s">
        <v>238</v>
      </c>
      <c r="D875" s="102" t="s">
        <v>240</v>
      </c>
      <c r="E875" s="175" t="s">
        <v>540</v>
      </c>
      <c r="F875" s="96">
        <v>610</v>
      </c>
      <c r="G875" s="102" t="s">
        <v>537</v>
      </c>
      <c r="H875" s="143"/>
      <c r="I875" s="143"/>
      <c r="J875" s="143"/>
    </row>
    <row r="876" spans="2:10" ht="14.25" customHeight="1">
      <c r="B876" s="154" t="s">
        <v>273</v>
      </c>
      <c r="C876" s="102" t="s">
        <v>238</v>
      </c>
      <c r="D876" s="102" t="s">
        <v>240</v>
      </c>
      <c r="E876" s="175" t="s">
        <v>540</v>
      </c>
      <c r="F876" s="96">
        <v>610</v>
      </c>
      <c r="G876" s="102" t="s">
        <v>297</v>
      </c>
      <c r="H876" s="143">
        <f>'Прил. 8'!I1054</f>
        <v>2901.9</v>
      </c>
      <c r="I876" s="143">
        <f>'Прил. 8'!J1054</f>
        <v>2855.2</v>
      </c>
      <c r="J876" s="143">
        <f>'Прил. 8'!K1054</f>
        <v>2855.2</v>
      </c>
    </row>
    <row r="877" spans="2:10" ht="54" customHeight="1" hidden="1">
      <c r="B877" s="154" t="s">
        <v>543</v>
      </c>
      <c r="C877" s="102" t="s">
        <v>238</v>
      </c>
      <c r="D877" s="102" t="s">
        <v>240</v>
      </c>
      <c r="E877" s="176" t="s">
        <v>544</v>
      </c>
      <c r="F877" s="96"/>
      <c r="G877" s="102"/>
      <c r="H877" s="103">
        <f>H878</f>
        <v>0</v>
      </c>
      <c r="I877" s="103">
        <f>I878</f>
        <v>0</v>
      </c>
      <c r="J877" s="103">
        <f>J878</f>
        <v>0</v>
      </c>
    </row>
    <row r="878" spans="2:10" ht="14.25" customHeight="1" hidden="1">
      <c r="B878" s="154" t="s">
        <v>458</v>
      </c>
      <c r="C878" s="102" t="s">
        <v>238</v>
      </c>
      <c r="D878" s="102" t="s">
        <v>240</v>
      </c>
      <c r="E878" s="176" t="s">
        <v>544</v>
      </c>
      <c r="F878" s="96">
        <v>600</v>
      </c>
      <c r="G878" s="102"/>
      <c r="H878" s="103">
        <f>H879</f>
        <v>0</v>
      </c>
      <c r="I878" s="103">
        <f>I879</f>
        <v>0</v>
      </c>
      <c r="J878" s="103">
        <f>J879</f>
        <v>0</v>
      </c>
    </row>
    <row r="879" spans="2:10" ht="14.25" customHeight="1" hidden="1">
      <c r="B879" s="154" t="s">
        <v>459</v>
      </c>
      <c r="C879" s="102" t="s">
        <v>238</v>
      </c>
      <c r="D879" s="102" t="s">
        <v>240</v>
      </c>
      <c r="E879" s="176" t="s">
        <v>544</v>
      </c>
      <c r="F879" s="96">
        <v>610</v>
      </c>
      <c r="G879" s="102"/>
      <c r="H879" s="103">
        <f>H880+H881+H882</f>
        <v>0</v>
      </c>
      <c r="I879" s="103">
        <f>I880+I881+I882</f>
        <v>0</v>
      </c>
      <c r="J879" s="103">
        <f>J880+J881+J882</f>
        <v>0</v>
      </c>
    </row>
    <row r="880" spans="2:10" ht="14.25" customHeight="1" hidden="1">
      <c r="B880" s="154" t="s">
        <v>273</v>
      </c>
      <c r="C880" s="102" t="s">
        <v>238</v>
      </c>
      <c r="D880" s="102" t="s">
        <v>240</v>
      </c>
      <c r="E880" s="176" t="s">
        <v>544</v>
      </c>
      <c r="F880" s="96">
        <v>610</v>
      </c>
      <c r="G880" s="102" t="s">
        <v>297</v>
      </c>
      <c r="H880" s="103">
        <f>'Прил. 8'!I1058</f>
        <v>0</v>
      </c>
      <c r="I880" s="103">
        <f>'Прил. 8'!J1058</f>
        <v>0</v>
      </c>
      <c r="J880" s="103">
        <f>'Прил. 8'!K1058</f>
        <v>0</v>
      </c>
    </row>
    <row r="881" spans="2:10" ht="14.25" customHeight="1" hidden="1">
      <c r="B881" s="157" t="s">
        <v>274</v>
      </c>
      <c r="C881" s="102" t="s">
        <v>238</v>
      </c>
      <c r="D881" s="102" t="s">
        <v>240</v>
      </c>
      <c r="E881" s="176" t="s">
        <v>544</v>
      </c>
      <c r="F881" s="96">
        <v>610</v>
      </c>
      <c r="G881" s="102" t="s">
        <v>333</v>
      </c>
      <c r="H881" s="103">
        <f>'Прил. 8'!I1059</f>
        <v>0</v>
      </c>
      <c r="I881" s="103">
        <f>'Прил. 8'!J1059</f>
        <v>0</v>
      </c>
      <c r="J881" s="103">
        <f>'Прил. 8'!K1059</f>
        <v>0</v>
      </c>
    </row>
    <row r="882" spans="2:10" ht="14.25" customHeight="1" hidden="1">
      <c r="B882" s="157" t="s">
        <v>275</v>
      </c>
      <c r="C882" s="102" t="s">
        <v>238</v>
      </c>
      <c r="D882" s="102" t="s">
        <v>240</v>
      </c>
      <c r="E882" s="176" t="s">
        <v>544</v>
      </c>
      <c r="F882" s="96">
        <v>610</v>
      </c>
      <c r="G882" s="102" t="s">
        <v>307</v>
      </c>
      <c r="H882" s="103">
        <f>'Прил. 8'!I1060</f>
        <v>0</v>
      </c>
      <c r="I882" s="103">
        <f>'Прил. 8'!J1060</f>
        <v>0</v>
      </c>
      <c r="J882" s="103">
        <f>'Прил. 8'!K1060</f>
        <v>0</v>
      </c>
    </row>
    <row r="883" spans="2:10" ht="66.75" customHeight="1">
      <c r="B883" s="156" t="s">
        <v>545</v>
      </c>
      <c r="C883" s="102" t="s">
        <v>238</v>
      </c>
      <c r="D883" s="102" t="s">
        <v>240</v>
      </c>
      <c r="E883" s="169" t="s">
        <v>546</v>
      </c>
      <c r="F883" s="102"/>
      <c r="G883" s="102"/>
      <c r="H883" s="143">
        <f>H884</f>
        <v>6937</v>
      </c>
      <c r="I883" s="143">
        <f>I884</f>
        <v>4052.6</v>
      </c>
      <c r="J883" s="143">
        <f>J884</f>
        <v>4052.6</v>
      </c>
    </row>
    <row r="884" spans="2:10" ht="12.75" customHeight="1">
      <c r="B884" s="159" t="s">
        <v>542</v>
      </c>
      <c r="C884" s="102" t="s">
        <v>238</v>
      </c>
      <c r="D884" s="102" t="s">
        <v>240</v>
      </c>
      <c r="E884" s="169" t="s">
        <v>546</v>
      </c>
      <c r="F884" s="102"/>
      <c r="G884" s="102"/>
      <c r="H884" s="143">
        <f>H885</f>
        <v>6937</v>
      </c>
      <c r="I884" s="143">
        <f>I885</f>
        <v>4052.6</v>
      </c>
      <c r="J884" s="143">
        <f>J885</f>
        <v>4052.6</v>
      </c>
    </row>
    <row r="885" spans="2:10" ht="15.75" customHeight="1">
      <c r="B885" s="154" t="s">
        <v>458</v>
      </c>
      <c r="C885" s="102" t="s">
        <v>238</v>
      </c>
      <c r="D885" s="102" t="s">
        <v>240</v>
      </c>
      <c r="E885" s="169" t="s">
        <v>546</v>
      </c>
      <c r="F885" s="96">
        <v>600</v>
      </c>
      <c r="G885" s="102"/>
      <c r="H885" s="143">
        <f>H886</f>
        <v>6937</v>
      </c>
      <c r="I885" s="143">
        <f>I886</f>
        <v>4052.6</v>
      </c>
      <c r="J885" s="143">
        <f>J886</f>
        <v>4052.6</v>
      </c>
    </row>
    <row r="886" spans="2:10" ht="12.75" customHeight="1">
      <c r="B886" s="154" t="s">
        <v>459</v>
      </c>
      <c r="C886" s="102" t="s">
        <v>238</v>
      </c>
      <c r="D886" s="102" t="s">
        <v>240</v>
      </c>
      <c r="E886" s="169" t="s">
        <v>546</v>
      </c>
      <c r="F886" s="96">
        <v>610</v>
      </c>
      <c r="G886" s="102"/>
      <c r="H886" s="143">
        <f>H888</f>
        <v>6937</v>
      </c>
      <c r="I886" s="143">
        <f>I887+I888</f>
        <v>4052.6</v>
      </c>
      <c r="J886" s="143">
        <f>J887+J888</f>
        <v>4052.6</v>
      </c>
    </row>
    <row r="887" spans="2:10" ht="14.25" customHeight="1" hidden="1">
      <c r="B887" s="154" t="s">
        <v>272</v>
      </c>
      <c r="C887" s="102" t="s">
        <v>238</v>
      </c>
      <c r="D887" s="102" t="s">
        <v>240</v>
      </c>
      <c r="E887" s="169" t="s">
        <v>546</v>
      </c>
      <c r="F887" s="96">
        <v>610</v>
      </c>
      <c r="G887" s="102" t="s">
        <v>537</v>
      </c>
      <c r="H887" s="143"/>
      <c r="I887" s="143"/>
      <c r="J887" s="143"/>
    </row>
    <row r="888" spans="2:10" ht="14.25" customHeight="1">
      <c r="B888" s="154" t="s">
        <v>273</v>
      </c>
      <c r="C888" s="102" t="s">
        <v>238</v>
      </c>
      <c r="D888" s="102" t="s">
        <v>240</v>
      </c>
      <c r="E888" s="169" t="s">
        <v>546</v>
      </c>
      <c r="F888" s="96">
        <v>610</v>
      </c>
      <c r="G888" s="102" t="s">
        <v>297</v>
      </c>
      <c r="H888" s="143">
        <f>'Прил. 8'!I1066</f>
        <v>6937</v>
      </c>
      <c r="I888" s="143">
        <f>'Прил. 8'!J1066</f>
        <v>4052.6</v>
      </c>
      <c r="J888" s="143">
        <f>'Прил. 8'!K1066</f>
        <v>4052.6</v>
      </c>
    </row>
    <row r="889" spans="2:10" ht="26.25" customHeight="1" hidden="1">
      <c r="B889" s="156" t="s">
        <v>547</v>
      </c>
      <c r="C889" s="102" t="s">
        <v>238</v>
      </c>
      <c r="D889" s="102" t="s">
        <v>240</v>
      </c>
      <c r="E889" s="169" t="s">
        <v>548</v>
      </c>
      <c r="F889" s="102"/>
      <c r="G889" s="102"/>
      <c r="H889" s="143">
        <f>H890</f>
        <v>0</v>
      </c>
      <c r="I889" s="143">
        <f>I890</f>
        <v>0</v>
      </c>
      <c r="J889" s="143">
        <f>J890</f>
        <v>0</v>
      </c>
    </row>
    <row r="890" spans="2:10" ht="12.75" customHeight="1" hidden="1">
      <c r="B890" s="159"/>
      <c r="C890" s="102"/>
      <c r="D890" s="102"/>
      <c r="E890" s="169"/>
      <c r="F890" s="102"/>
      <c r="G890" s="102"/>
      <c r="H890" s="143">
        <f>H891</f>
        <v>0</v>
      </c>
      <c r="I890" s="143"/>
      <c r="J890" s="143"/>
    </row>
    <row r="891" spans="2:10" ht="12.75" customHeight="1" hidden="1">
      <c r="B891" s="157" t="s">
        <v>289</v>
      </c>
      <c r="C891" s="102" t="s">
        <v>238</v>
      </c>
      <c r="D891" s="102" t="s">
        <v>240</v>
      </c>
      <c r="E891" s="169" t="s">
        <v>549</v>
      </c>
      <c r="F891" s="96">
        <v>200</v>
      </c>
      <c r="G891" s="102"/>
      <c r="H891" s="143">
        <f>H892</f>
        <v>0</v>
      </c>
      <c r="I891" s="143">
        <f>I892</f>
        <v>0</v>
      </c>
      <c r="J891" s="143">
        <f>J892</f>
        <v>0</v>
      </c>
    </row>
    <row r="892" spans="2:10" ht="12.75" customHeight="1" hidden="1">
      <c r="B892" s="157" t="s">
        <v>291</v>
      </c>
      <c r="C892" s="102" t="s">
        <v>238</v>
      </c>
      <c r="D892" s="102" t="s">
        <v>240</v>
      </c>
      <c r="E892" s="169" t="s">
        <v>549</v>
      </c>
      <c r="F892" s="96">
        <v>240</v>
      </c>
      <c r="G892" s="102"/>
      <c r="H892" s="143">
        <f>H893</f>
        <v>0</v>
      </c>
      <c r="I892" s="143">
        <f>I893</f>
        <v>0</v>
      </c>
      <c r="J892" s="143">
        <f>J893</f>
        <v>0</v>
      </c>
    </row>
    <row r="893" spans="2:10" ht="14.25" customHeight="1" hidden="1">
      <c r="B893" s="154" t="s">
        <v>273</v>
      </c>
      <c r="C893" s="102" t="s">
        <v>238</v>
      </c>
      <c r="D893" s="102" t="s">
        <v>240</v>
      </c>
      <c r="E893" s="169" t="s">
        <v>549</v>
      </c>
      <c r="F893" s="96">
        <v>240</v>
      </c>
      <c r="G893" s="102" t="s">
        <v>297</v>
      </c>
      <c r="H893" s="143"/>
      <c r="I893" s="143"/>
      <c r="J893" s="143"/>
    </row>
    <row r="894" spans="2:10" ht="40.5" customHeight="1" hidden="1">
      <c r="B894" s="154" t="s">
        <v>422</v>
      </c>
      <c r="C894" s="102" t="s">
        <v>238</v>
      </c>
      <c r="D894" s="102" t="s">
        <v>240</v>
      </c>
      <c r="E894" s="150" t="s">
        <v>423</v>
      </c>
      <c r="F894" s="102"/>
      <c r="G894" s="102"/>
      <c r="H894" s="143">
        <f>H895</f>
        <v>0</v>
      </c>
      <c r="I894" s="143">
        <f>I895</f>
        <v>0</v>
      </c>
      <c r="J894" s="143">
        <f>J895</f>
        <v>0</v>
      </c>
    </row>
    <row r="895" spans="2:10" ht="14.25" customHeight="1" hidden="1">
      <c r="B895" s="157" t="s">
        <v>289</v>
      </c>
      <c r="C895" s="102" t="s">
        <v>238</v>
      </c>
      <c r="D895" s="102" t="s">
        <v>240</v>
      </c>
      <c r="E895" s="150" t="s">
        <v>423</v>
      </c>
      <c r="F895" s="102" t="s">
        <v>363</v>
      </c>
      <c r="G895" s="102"/>
      <c r="H895" s="143">
        <f>H896</f>
        <v>0</v>
      </c>
      <c r="I895" s="143">
        <f>I896</f>
        <v>0</v>
      </c>
      <c r="J895" s="143">
        <f>J896</f>
        <v>0</v>
      </c>
    </row>
    <row r="896" spans="2:10" ht="14.25" customHeight="1" hidden="1">
      <c r="B896" s="157" t="s">
        <v>291</v>
      </c>
      <c r="C896" s="102" t="s">
        <v>238</v>
      </c>
      <c r="D896" s="102" t="s">
        <v>240</v>
      </c>
      <c r="E896" s="150" t="s">
        <v>423</v>
      </c>
      <c r="F896" s="102" t="s">
        <v>463</v>
      </c>
      <c r="G896" s="102"/>
      <c r="H896" s="143">
        <f>H897</f>
        <v>0</v>
      </c>
      <c r="I896" s="143">
        <f>I897</f>
        <v>0</v>
      </c>
      <c r="J896" s="143">
        <f>J897</f>
        <v>0</v>
      </c>
    </row>
    <row r="897" spans="2:10" ht="14.25" customHeight="1" hidden="1">
      <c r="B897" s="157" t="s">
        <v>274</v>
      </c>
      <c r="C897" s="102" t="s">
        <v>238</v>
      </c>
      <c r="D897" s="102" t="s">
        <v>240</v>
      </c>
      <c r="E897" s="150" t="s">
        <v>423</v>
      </c>
      <c r="F897" s="102" t="s">
        <v>463</v>
      </c>
      <c r="G897" s="102" t="s">
        <v>333</v>
      </c>
      <c r="H897" s="143">
        <f>'Прил. 8'!I1074</f>
        <v>0</v>
      </c>
      <c r="I897" s="143">
        <f>'Прил. 8'!J1074</f>
        <v>0</v>
      </c>
      <c r="J897" s="143">
        <f>'Прил. 8'!K1074</f>
        <v>0</v>
      </c>
    </row>
    <row r="898" spans="2:10" ht="28.5" customHeight="1">
      <c r="B898" s="242" t="s">
        <v>550</v>
      </c>
      <c r="C898" s="102" t="s">
        <v>238</v>
      </c>
      <c r="D898" s="102" t="s">
        <v>240</v>
      </c>
      <c r="E898" s="152" t="s">
        <v>548</v>
      </c>
      <c r="F898" s="102"/>
      <c r="G898" s="102"/>
      <c r="H898" s="103">
        <f>H899+H908+H904</f>
        <v>908.8000000000001</v>
      </c>
      <c r="I898" s="103">
        <f>I899+I908</f>
        <v>0</v>
      </c>
      <c r="J898" s="103">
        <f>J899+J908</f>
        <v>450.5</v>
      </c>
    </row>
    <row r="899" spans="2:10" ht="28.5" customHeight="1">
      <c r="B899" s="147" t="s">
        <v>551</v>
      </c>
      <c r="C899" s="102" t="s">
        <v>238</v>
      </c>
      <c r="D899" s="102" t="s">
        <v>240</v>
      </c>
      <c r="E899" s="152" t="s">
        <v>552</v>
      </c>
      <c r="F899" s="102"/>
      <c r="G899" s="102"/>
      <c r="H899" s="103">
        <f>H900</f>
        <v>104</v>
      </c>
      <c r="I899" s="103">
        <f>I900</f>
        <v>0</v>
      </c>
      <c r="J899" s="103">
        <f>J900</f>
        <v>0</v>
      </c>
    </row>
    <row r="900" spans="2:10" ht="14.25" customHeight="1">
      <c r="B900" s="157" t="s">
        <v>289</v>
      </c>
      <c r="C900" s="102" t="s">
        <v>238</v>
      </c>
      <c r="D900" s="102" t="s">
        <v>240</v>
      </c>
      <c r="E900" s="152" t="s">
        <v>552</v>
      </c>
      <c r="F900" s="102" t="s">
        <v>290</v>
      </c>
      <c r="G900" s="102"/>
      <c r="H900" s="103">
        <f>H901</f>
        <v>104</v>
      </c>
      <c r="I900" s="103">
        <f>I901</f>
        <v>0</v>
      </c>
      <c r="J900" s="103">
        <f>J901</f>
        <v>0</v>
      </c>
    </row>
    <row r="901" spans="2:10" ht="14.25" customHeight="1">
      <c r="B901" s="157" t="s">
        <v>291</v>
      </c>
      <c r="C901" s="102" t="s">
        <v>238</v>
      </c>
      <c r="D901" s="102" t="s">
        <v>240</v>
      </c>
      <c r="E901" s="152" t="s">
        <v>552</v>
      </c>
      <c r="F901" s="102" t="s">
        <v>292</v>
      </c>
      <c r="G901" s="102"/>
      <c r="H901" s="103">
        <f>H902+H903</f>
        <v>104</v>
      </c>
      <c r="I901" s="103">
        <f>I902+I903</f>
        <v>0</v>
      </c>
      <c r="J901" s="103">
        <f>J902+J903</f>
        <v>0</v>
      </c>
    </row>
    <row r="902" spans="2:10" ht="14.25" customHeight="1">
      <c r="B902" s="154" t="s">
        <v>273</v>
      </c>
      <c r="C902" s="102" t="s">
        <v>238</v>
      </c>
      <c r="D902" s="102" t="s">
        <v>240</v>
      </c>
      <c r="E902" s="152" t="s">
        <v>552</v>
      </c>
      <c r="F902" s="102" t="s">
        <v>292</v>
      </c>
      <c r="G902" s="102" t="s">
        <v>297</v>
      </c>
      <c r="H902" s="103">
        <f>'Прил. 8'!I1079</f>
        <v>24</v>
      </c>
      <c r="I902" s="103">
        <f>'Прил. 8'!J1079</f>
        <v>0</v>
      </c>
      <c r="J902" s="103">
        <f>'Прил. 8'!K1079</f>
        <v>0</v>
      </c>
    </row>
    <row r="903" spans="2:10" ht="14.25" customHeight="1">
      <c r="B903" s="154" t="s">
        <v>274</v>
      </c>
      <c r="C903" s="102" t="s">
        <v>238</v>
      </c>
      <c r="D903" s="102" t="s">
        <v>240</v>
      </c>
      <c r="E903" s="152" t="s">
        <v>552</v>
      </c>
      <c r="F903" s="102" t="s">
        <v>292</v>
      </c>
      <c r="G903" s="102" t="s">
        <v>333</v>
      </c>
      <c r="H903" s="103">
        <f>'Прил. 8'!I1080</f>
        <v>80</v>
      </c>
      <c r="I903" s="103">
        <f>'Прил. 8'!J1080</f>
        <v>0</v>
      </c>
      <c r="J903" s="103">
        <f>'Прил. 8'!K1080</f>
        <v>0</v>
      </c>
    </row>
    <row r="904" spans="2:10" ht="28.5" customHeight="1">
      <c r="B904" s="147" t="s">
        <v>553</v>
      </c>
      <c r="C904" s="102" t="s">
        <v>238</v>
      </c>
      <c r="D904" s="102" t="s">
        <v>240</v>
      </c>
      <c r="E904" s="152" t="s">
        <v>554</v>
      </c>
      <c r="F904" s="102"/>
      <c r="G904" s="102"/>
      <c r="H904" s="103">
        <f>H905</f>
        <v>193.6</v>
      </c>
      <c r="I904" s="103"/>
      <c r="J904" s="103"/>
    </row>
    <row r="905" spans="2:10" ht="14.25" customHeight="1">
      <c r="B905" s="157" t="s">
        <v>289</v>
      </c>
      <c r="C905" s="102" t="s">
        <v>238</v>
      </c>
      <c r="D905" s="102" t="s">
        <v>240</v>
      </c>
      <c r="E905" s="152" t="s">
        <v>554</v>
      </c>
      <c r="F905" s="102" t="s">
        <v>290</v>
      </c>
      <c r="G905" s="102"/>
      <c r="H905" s="103">
        <f>H906</f>
        <v>193.6</v>
      </c>
      <c r="I905" s="103"/>
      <c r="J905" s="103"/>
    </row>
    <row r="906" spans="2:10" ht="14.25" customHeight="1">
      <c r="B906" s="157" t="s">
        <v>291</v>
      </c>
      <c r="C906" s="102" t="s">
        <v>238</v>
      </c>
      <c r="D906" s="102" t="s">
        <v>240</v>
      </c>
      <c r="E906" s="152" t="s">
        <v>554</v>
      </c>
      <c r="F906" s="102" t="s">
        <v>292</v>
      </c>
      <c r="G906" s="102"/>
      <c r="H906" s="103">
        <f>H907</f>
        <v>193.6</v>
      </c>
      <c r="I906" s="103"/>
      <c r="J906" s="103"/>
    </row>
    <row r="907" spans="2:10" ht="14.25" customHeight="1">
      <c r="B907" s="154" t="s">
        <v>273</v>
      </c>
      <c r="C907" s="102" t="s">
        <v>238</v>
      </c>
      <c r="D907" s="102" t="s">
        <v>240</v>
      </c>
      <c r="E907" s="152" t="s">
        <v>554</v>
      </c>
      <c r="F907" s="102" t="s">
        <v>292</v>
      </c>
      <c r="G907" s="102" t="s">
        <v>297</v>
      </c>
      <c r="H907" s="103">
        <f>'Прил. 8'!I1084</f>
        <v>193.6</v>
      </c>
      <c r="I907" s="103"/>
      <c r="J907" s="103"/>
    </row>
    <row r="908" spans="2:10" ht="14.25" customHeight="1">
      <c r="B908" s="157" t="s">
        <v>555</v>
      </c>
      <c r="C908" s="102" t="s">
        <v>238</v>
      </c>
      <c r="D908" s="102" t="s">
        <v>240</v>
      </c>
      <c r="E908" s="152" t="s">
        <v>556</v>
      </c>
      <c r="F908" s="102"/>
      <c r="G908" s="102"/>
      <c r="H908" s="103">
        <f>H909</f>
        <v>611.2</v>
      </c>
      <c r="I908" s="103">
        <f>I909</f>
        <v>0</v>
      </c>
      <c r="J908" s="103">
        <f>J909</f>
        <v>450.5</v>
      </c>
    </row>
    <row r="909" spans="2:10" ht="14.25" customHeight="1">
      <c r="B909" s="157" t="s">
        <v>289</v>
      </c>
      <c r="C909" s="102" t="s">
        <v>238</v>
      </c>
      <c r="D909" s="102" t="s">
        <v>240</v>
      </c>
      <c r="E909" s="152" t="s">
        <v>556</v>
      </c>
      <c r="F909" s="102" t="s">
        <v>290</v>
      </c>
      <c r="G909" s="102"/>
      <c r="H909" s="103">
        <f>H910</f>
        <v>611.2</v>
      </c>
      <c r="I909" s="103">
        <f>I910</f>
        <v>0</v>
      </c>
      <c r="J909" s="103">
        <f>J910</f>
        <v>450.5</v>
      </c>
    </row>
    <row r="910" spans="2:10" ht="14.25" customHeight="1">
      <c r="B910" s="157" t="s">
        <v>291</v>
      </c>
      <c r="C910" s="102" t="s">
        <v>238</v>
      </c>
      <c r="D910" s="102" t="s">
        <v>240</v>
      </c>
      <c r="E910" s="152" t="s">
        <v>556</v>
      </c>
      <c r="F910" s="102" t="s">
        <v>292</v>
      </c>
      <c r="G910" s="102"/>
      <c r="H910" s="103">
        <f>H911+H912+H913</f>
        <v>611.2</v>
      </c>
      <c r="I910" s="103">
        <f>I911+I912+I913</f>
        <v>0</v>
      </c>
      <c r="J910" s="103">
        <f>J911+J912+J913</f>
        <v>450.5</v>
      </c>
    </row>
    <row r="911" spans="2:10" ht="14.25" customHeight="1">
      <c r="B911" s="154" t="s">
        <v>273</v>
      </c>
      <c r="C911" s="102" t="s">
        <v>238</v>
      </c>
      <c r="D911" s="102" t="s">
        <v>240</v>
      </c>
      <c r="E911" s="152" t="s">
        <v>556</v>
      </c>
      <c r="F911" s="102" t="s">
        <v>292</v>
      </c>
      <c r="G911" s="102" t="s">
        <v>297</v>
      </c>
      <c r="H911" s="103">
        <f>'Прил. 8'!I1088</f>
        <v>0.6</v>
      </c>
      <c r="I911" s="103">
        <f>'Прил. 8'!J1088</f>
        <v>0</v>
      </c>
      <c r="J911" s="103">
        <f>'Прил. 8'!K1088</f>
        <v>0.5</v>
      </c>
    </row>
    <row r="912" spans="2:10" ht="14.25" customHeight="1">
      <c r="B912" s="154" t="s">
        <v>274</v>
      </c>
      <c r="C912" s="102" t="s">
        <v>238</v>
      </c>
      <c r="D912" s="102" t="s">
        <v>240</v>
      </c>
      <c r="E912" s="152" t="s">
        <v>556</v>
      </c>
      <c r="F912" s="102" t="s">
        <v>292</v>
      </c>
      <c r="G912" s="102" t="s">
        <v>333</v>
      </c>
      <c r="H912" s="103">
        <f>'Прил. 8'!I1089</f>
        <v>610.6</v>
      </c>
      <c r="I912" s="103">
        <f>'Прил. 8'!J1089</f>
        <v>0</v>
      </c>
      <c r="J912" s="103">
        <f>'Прил. 8'!K1089</f>
        <v>450</v>
      </c>
    </row>
    <row r="913" spans="2:10" ht="14.25" customHeight="1">
      <c r="B913" s="154" t="s">
        <v>275</v>
      </c>
      <c r="C913" s="102" t="s">
        <v>238</v>
      </c>
      <c r="D913" s="102" t="s">
        <v>240</v>
      </c>
      <c r="E913" s="152" t="s">
        <v>556</v>
      </c>
      <c r="F913" s="102" t="s">
        <v>292</v>
      </c>
      <c r="G913" s="102" t="s">
        <v>307</v>
      </c>
      <c r="H913" s="103">
        <f>'Прил. 8'!I1090</f>
        <v>0</v>
      </c>
      <c r="I913" s="103">
        <f>'Прил. 8'!J1090</f>
        <v>0</v>
      </c>
      <c r="J913" s="103">
        <f>'Прил. 8'!K1090</f>
        <v>0</v>
      </c>
    </row>
    <row r="914" spans="2:10" ht="14.25" customHeight="1">
      <c r="B914" s="191" t="s">
        <v>241</v>
      </c>
      <c r="C914" s="146" t="s">
        <v>238</v>
      </c>
      <c r="D914" s="146" t="s">
        <v>242</v>
      </c>
      <c r="E914" s="169"/>
      <c r="F914" s="96"/>
      <c r="G914" s="102"/>
      <c r="H914" s="192">
        <f>H915+H927</f>
        <v>3180.1</v>
      </c>
      <c r="I914" s="192">
        <f>I915+I927</f>
        <v>2027.1999999999998</v>
      </c>
      <c r="J914" s="192">
        <f>J915+J927</f>
        <v>2027.1999999999998</v>
      </c>
    </row>
    <row r="915" spans="2:10" ht="14.25" customHeight="1" hidden="1">
      <c r="B915" s="168" t="s">
        <v>557</v>
      </c>
      <c r="C915" s="102" t="s">
        <v>238</v>
      </c>
      <c r="D915" s="102" t="s">
        <v>242</v>
      </c>
      <c r="E915" s="169" t="s">
        <v>512</v>
      </c>
      <c r="F915" s="96"/>
      <c r="G915" s="102"/>
      <c r="H915" s="143">
        <f>H916</f>
        <v>0</v>
      </c>
      <c r="I915" s="143">
        <f>I916</f>
        <v>0</v>
      </c>
      <c r="J915" s="143">
        <f>J916</f>
        <v>0</v>
      </c>
    </row>
    <row r="916" spans="2:10" ht="27.75" customHeight="1" hidden="1">
      <c r="B916" s="156" t="s">
        <v>539</v>
      </c>
      <c r="C916" s="102" t="s">
        <v>238</v>
      </c>
      <c r="D916" s="102" t="s">
        <v>242</v>
      </c>
      <c r="E916" s="169" t="s">
        <v>558</v>
      </c>
      <c r="F916" s="96"/>
      <c r="G916" s="102"/>
      <c r="H916" s="143">
        <f>H917</f>
        <v>0</v>
      </c>
      <c r="I916" s="143">
        <f>I917</f>
        <v>0</v>
      </c>
      <c r="J916" s="143">
        <f>J917</f>
        <v>0</v>
      </c>
    </row>
    <row r="917" spans="2:10" ht="39" customHeight="1" hidden="1">
      <c r="B917" s="156" t="s">
        <v>559</v>
      </c>
      <c r="C917" s="102" t="s">
        <v>238</v>
      </c>
      <c r="D917" s="102" t="s">
        <v>242</v>
      </c>
      <c r="E917" s="169" t="s">
        <v>560</v>
      </c>
      <c r="F917" s="102"/>
      <c r="G917" s="102"/>
      <c r="H917" s="143">
        <f>H918+H921+H924</f>
        <v>0</v>
      </c>
      <c r="I917" s="143">
        <f>I918+I921+I924</f>
        <v>0</v>
      </c>
      <c r="J917" s="143">
        <f>J918+J921+J924</f>
        <v>0</v>
      </c>
    </row>
    <row r="918" spans="2:10" ht="40.5" customHeight="1" hidden="1">
      <c r="B918" s="154" t="s">
        <v>281</v>
      </c>
      <c r="C918" s="102" t="s">
        <v>238</v>
      </c>
      <c r="D918" s="102" t="s">
        <v>242</v>
      </c>
      <c r="E918" s="169" t="s">
        <v>546</v>
      </c>
      <c r="F918" s="102" t="s">
        <v>282</v>
      </c>
      <c r="G918" s="102"/>
      <c r="H918" s="143">
        <f>H919</f>
        <v>0</v>
      </c>
      <c r="I918" s="143">
        <f>I919</f>
        <v>0</v>
      </c>
      <c r="J918" s="143">
        <f>J919</f>
        <v>0</v>
      </c>
    </row>
    <row r="919" spans="2:10" ht="12.75" customHeight="1" hidden="1">
      <c r="B919" s="154" t="s">
        <v>283</v>
      </c>
      <c r="C919" s="102" t="s">
        <v>238</v>
      </c>
      <c r="D919" s="102" t="s">
        <v>242</v>
      </c>
      <c r="E919" s="169" t="s">
        <v>546</v>
      </c>
      <c r="F919" s="96">
        <v>110</v>
      </c>
      <c r="G919" s="102"/>
      <c r="H919" s="143">
        <f>H920</f>
        <v>0</v>
      </c>
      <c r="I919" s="143">
        <f>I920</f>
        <v>0</v>
      </c>
      <c r="J919" s="143">
        <f>J920</f>
        <v>0</v>
      </c>
    </row>
    <row r="920" spans="2:10" ht="12.75" customHeight="1" hidden="1">
      <c r="B920" s="154" t="s">
        <v>273</v>
      </c>
      <c r="C920" s="102" t="s">
        <v>238</v>
      </c>
      <c r="D920" s="102" t="s">
        <v>242</v>
      </c>
      <c r="E920" s="169" t="s">
        <v>546</v>
      </c>
      <c r="F920" s="96">
        <v>110</v>
      </c>
      <c r="G920" s="102" t="s">
        <v>297</v>
      </c>
      <c r="H920" s="143">
        <f>'Прил. 8'!I1097</f>
        <v>0</v>
      </c>
      <c r="I920" s="143">
        <f>'Прил. 8'!J1097</f>
        <v>0</v>
      </c>
      <c r="J920" s="143">
        <f>'Прил. 8'!K1097</f>
        <v>0</v>
      </c>
    </row>
    <row r="921" spans="2:10" ht="14.25" customHeight="1" hidden="1">
      <c r="B921" s="157" t="s">
        <v>289</v>
      </c>
      <c r="C921" s="102" t="s">
        <v>238</v>
      </c>
      <c r="D921" s="102" t="s">
        <v>242</v>
      </c>
      <c r="E921" s="169" t="s">
        <v>546</v>
      </c>
      <c r="F921" s="96">
        <v>200</v>
      </c>
      <c r="G921" s="102"/>
      <c r="H921" s="143">
        <f>H922</f>
        <v>0</v>
      </c>
      <c r="I921" s="143">
        <f>I922</f>
        <v>0</v>
      </c>
      <c r="J921" s="143">
        <f>J922</f>
        <v>0</v>
      </c>
    </row>
    <row r="922" spans="2:10" ht="14.25" customHeight="1" hidden="1">
      <c r="B922" s="157" t="s">
        <v>291</v>
      </c>
      <c r="C922" s="102" t="s">
        <v>238</v>
      </c>
      <c r="D922" s="102" t="s">
        <v>242</v>
      </c>
      <c r="E922" s="169" t="s">
        <v>546</v>
      </c>
      <c r="F922" s="96">
        <v>240</v>
      </c>
      <c r="G922" s="102"/>
      <c r="H922" s="143">
        <f>H923</f>
        <v>0</v>
      </c>
      <c r="I922" s="143">
        <f>I923</f>
        <v>0</v>
      </c>
      <c r="J922" s="143">
        <f>J923</f>
        <v>0</v>
      </c>
    </row>
    <row r="923" spans="2:10" ht="12.75" customHeight="1" hidden="1">
      <c r="B923" s="154" t="s">
        <v>273</v>
      </c>
      <c r="C923" s="102" t="s">
        <v>238</v>
      </c>
      <c r="D923" s="102" t="s">
        <v>242</v>
      </c>
      <c r="E923" s="169" t="s">
        <v>546</v>
      </c>
      <c r="F923" s="102" t="s">
        <v>292</v>
      </c>
      <c r="G923" s="102" t="s">
        <v>297</v>
      </c>
      <c r="H923" s="143">
        <f>'Прил. 8'!I1100</f>
        <v>0</v>
      </c>
      <c r="I923" s="143">
        <f>'Прил. 8'!J1100</f>
        <v>0</v>
      </c>
      <c r="J923" s="143">
        <f>'Прил. 8'!K1100</f>
        <v>0</v>
      </c>
    </row>
    <row r="924" spans="2:10" ht="12.75" customHeight="1" hidden="1">
      <c r="B924" s="157" t="s">
        <v>293</v>
      </c>
      <c r="C924" s="102" t="s">
        <v>238</v>
      </c>
      <c r="D924" s="102" t="s">
        <v>242</v>
      </c>
      <c r="E924" s="169" t="s">
        <v>546</v>
      </c>
      <c r="F924" s="102" t="s">
        <v>294</v>
      </c>
      <c r="G924" s="102"/>
      <c r="H924" s="143">
        <f>H925</f>
        <v>0</v>
      </c>
      <c r="I924" s="143">
        <f>I925</f>
        <v>0</v>
      </c>
      <c r="J924" s="143">
        <f>J925</f>
        <v>0</v>
      </c>
    </row>
    <row r="925" spans="2:10" ht="12.75" customHeight="1" hidden="1">
      <c r="B925" s="157" t="s">
        <v>295</v>
      </c>
      <c r="C925" s="102" t="s">
        <v>238</v>
      </c>
      <c r="D925" s="102" t="s">
        <v>242</v>
      </c>
      <c r="E925" s="169" t="s">
        <v>546</v>
      </c>
      <c r="F925" s="96">
        <v>850</v>
      </c>
      <c r="G925" s="102"/>
      <c r="H925" s="143">
        <f>H926</f>
        <v>0</v>
      </c>
      <c r="I925" s="143">
        <f>I926</f>
        <v>0</v>
      </c>
      <c r="J925" s="143">
        <f>J926</f>
        <v>0</v>
      </c>
    </row>
    <row r="926" spans="2:10" ht="12.75" customHeight="1" hidden="1">
      <c r="B926" s="154" t="s">
        <v>273</v>
      </c>
      <c r="C926" s="102" t="s">
        <v>238</v>
      </c>
      <c r="D926" s="102" t="s">
        <v>242</v>
      </c>
      <c r="E926" s="169" t="s">
        <v>546</v>
      </c>
      <c r="F926" s="96">
        <v>850</v>
      </c>
      <c r="G926" s="102" t="s">
        <v>297</v>
      </c>
      <c r="H926" s="143">
        <f>'Прил. 8'!I1103</f>
        <v>0</v>
      </c>
      <c r="I926" s="143">
        <f>'Прил. 8'!J1103</f>
        <v>0</v>
      </c>
      <c r="J926" s="143">
        <f>'Прил. 8'!K1103</f>
        <v>0</v>
      </c>
    </row>
    <row r="927" spans="2:10" ht="14.25" customHeight="1">
      <c r="B927" s="156" t="s">
        <v>561</v>
      </c>
      <c r="C927" s="102" t="s">
        <v>238</v>
      </c>
      <c r="D927" s="102" t="s">
        <v>242</v>
      </c>
      <c r="E927" s="169" t="s">
        <v>278</v>
      </c>
      <c r="F927" s="96"/>
      <c r="G927" s="102"/>
      <c r="H927" s="143">
        <f>H928+H938</f>
        <v>3180.1</v>
      </c>
      <c r="I927" s="143">
        <f>I928+I938</f>
        <v>2027.1999999999998</v>
      </c>
      <c r="J927" s="143">
        <f>J928+J938</f>
        <v>2027.1999999999998</v>
      </c>
    </row>
    <row r="928" spans="2:10" ht="14.25" customHeight="1">
      <c r="B928" s="156" t="s">
        <v>562</v>
      </c>
      <c r="C928" s="102" t="s">
        <v>238</v>
      </c>
      <c r="D928" s="102" t="s">
        <v>242</v>
      </c>
      <c r="E928" s="169" t="s">
        <v>304</v>
      </c>
      <c r="F928" s="96"/>
      <c r="G928" s="102"/>
      <c r="H928" s="143">
        <f>H929+H932+H935</f>
        <v>3110.7</v>
      </c>
      <c r="I928" s="143">
        <f>I929+I932+I935</f>
        <v>2027.1999999999998</v>
      </c>
      <c r="J928" s="143">
        <f>J929+J932+J935</f>
        <v>2027.1999999999998</v>
      </c>
    </row>
    <row r="929" spans="2:10" ht="40.5" customHeight="1">
      <c r="B929" s="147" t="s">
        <v>281</v>
      </c>
      <c r="C929" s="102" t="s">
        <v>238</v>
      </c>
      <c r="D929" s="102" t="s">
        <v>242</v>
      </c>
      <c r="E929" s="169" t="s">
        <v>304</v>
      </c>
      <c r="F929" s="102" t="s">
        <v>282</v>
      </c>
      <c r="G929" s="102"/>
      <c r="H929" s="143">
        <f>H930</f>
        <v>2560</v>
      </c>
      <c r="I929" s="143">
        <f>I930</f>
        <v>1842.6</v>
      </c>
      <c r="J929" s="143">
        <f>J930</f>
        <v>1842.6</v>
      </c>
    </row>
    <row r="930" spans="2:10" ht="12.75" customHeight="1">
      <c r="B930" s="154" t="s">
        <v>283</v>
      </c>
      <c r="C930" s="102" t="s">
        <v>238</v>
      </c>
      <c r="D930" s="102" t="s">
        <v>242</v>
      </c>
      <c r="E930" s="169" t="s">
        <v>304</v>
      </c>
      <c r="F930" s="96">
        <v>120</v>
      </c>
      <c r="G930" s="102"/>
      <c r="H930" s="143">
        <f>H931</f>
        <v>2560</v>
      </c>
      <c r="I930" s="143">
        <f>I931</f>
        <v>1842.6</v>
      </c>
      <c r="J930" s="143">
        <f>J931</f>
        <v>1842.6</v>
      </c>
    </row>
    <row r="931" spans="2:10" ht="12.75" customHeight="1">
      <c r="B931" s="154" t="s">
        <v>273</v>
      </c>
      <c r="C931" s="102" t="s">
        <v>238</v>
      </c>
      <c r="D931" s="102" t="s">
        <v>242</v>
      </c>
      <c r="E931" s="169" t="s">
        <v>304</v>
      </c>
      <c r="F931" s="96">
        <v>120</v>
      </c>
      <c r="G931" s="102" t="s">
        <v>297</v>
      </c>
      <c r="H931" s="143">
        <f>'Прил. 8'!I1108</f>
        <v>2560</v>
      </c>
      <c r="I931" s="143">
        <f>'Прил. 8'!J1108</f>
        <v>1842.6</v>
      </c>
      <c r="J931" s="143">
        <f>'Прил. 8'!K1108</f>
        <v>1842.6</v>
      </c>
    </row>
    <row r="932" spans="2:10" ht="12.75" customHeight="1">
      <c r="B932" s="157" t="s">
        <v>289</v>
      </c>
      <c r="C932" s="102" t="s">
        <v>238</v>
      </c>
      <c r="D932" s="102" t="s">
        <v>242</v>
      </c>
      <c r="E932" s="169" t="s">
        <v>304</v>
      </c>
      <c r="F932" s="96">
        <v>200</v>
      </c>
      <c r="G932" s="102"/>
      <c r="H932" s="143">
        <f>H933</f>
        <v>526.2</v>
      </c>
      <c r="I932" s="143">
        <f>I933</f>
        <v>184.6</v>
      </c>
      <c r="J932" s="143">
        <f>J933</f>
        <v>184.6</v>
      </c>
    </row>
    <row r="933" spans="2:10" ht="12.75" customHeight="1">
      <c r="B933" s="157" t="s">
        <v>291</v>
      </c>
      <c r="C933" s="102" t="s">
        <v>238</v>
      </c>
      <c r="D933" s="102" t="s">
        <v>242</v>
      </c>
      <c r="E933" s="169" t="s">
        <v>304</v>
      </c>
      <c r="F933" s="96">
        <v>240</v>
      </c>
      <c r="G933" s="102"/>
      <c r="H933" s="143">
        <f>H934</f>
        <v>526.2</v>
      </c>
      <c r="I933" s="143">
        <f>I934</f>
        <v>184.6</v>
      </c>
      <c r="J933" s="143">
        <f>J934</f>
        <v>184.6</v>
      </c>
    </row>
    <row r="934" spans="2:10" ht="12.75" customHeight="1">
      <c r="B934" s="154" t="s">
        <v>273</v>
      </c>
      <c r="C934" s="102" t="s">
        <v>238</v>
      </c>
      <c r="D934" s="102" t="s">
        <v>242</v>
      </c>
      <c r="E934" s="169" t="s">
        <v>304</v>
      </c>
      <c r="F934" s="102" t="s">
        <v>292</v>
      </c>
      <c r="G934" s="102" t="s">
        <v>297</v>
      </c>
      <c r="H934" s="143">
        <f>'Прил. 8'!I1111</f>
        <v>526.2</v>
      </c>
      <c r="I934" s="143">
        <f>'Прил. 8'!J1111</f>
        <v>184.6</v>
      </c>
      <c r="J934" s="143">
        <f>'Прил. 8'!K1111</f>
        <v>184.6</v>
      </c>
    </row>
    <row r="935" spans="2:10" ht="12.75" customHeight="1">
      <c r="B935" s="157" t="s">
        <v>293</v>
      </c>
      <c r="C935" s="102" t="s">
        <v>238</v>
      </c>
      <c r="D935" s="102" t="s">
        <v>242</v>
      </c>
      <c r="E935" s="169" t="s">
        <v>304</v>
      </c>
      <c r="F935" s="102" t="s">
        <v>294</v>
      </c>
      <c r="G935" s="102"/>
      <c r="H935" s="143">
        <f>H936</f>
        <v>24.5</v>
      </c>
      <c r="I935" s="143">
        <f>I936</f>
        <v>0</v>
      </c>
      <c r="J935" s="143">
        <f>J936</f>
        <v>0</v>
      </c>
    </row>
    <row r="936" spans="2:10" ht="12.75" customHeight="1">
      <c r="B936" s="157" t="s">
        <v>295</v>
      </c>
      <c r="C936" s="102" t="s">
        <v>238</v>
      </c>
      <c r="D936" s="102" t="s">
        <v>242</v>
      </c>
      <c r="E936" s="169" t="s">
        <v>304</v>
      </c>
      <c r="F936" s="96">
        <v>850</v>
      </c>
      <c r="G936" s="102"/>
      <c r="H936" s="143">
        <f>H937</f>
        <v>24.5</v>
      </c>
      <c r="I936" s="143">
        <f>I937</f>
        <v>0</v>
      </c>
      <c r="J936" s="143">
        <f>J937</f>
        <v>0</v>
      </c>
    </row>
    <row r="937" spans="2:10" ht="14.25" customHeight="1">
      <c r="B937" s="154" t="s">
        <v>273</v>
      </c>
      <c r="C937" s="102" t="s">
        <v>238</v>
      </c>
      <c r="D937" s="102" t="s">
        <v>242</v>
      </c>
      <c r="E937" s="169" t="s">
        <v>304</v>
      </c>
      <c r="F937" s="96">
        <v>850</v>
      </c>
      <c r="G937" s="102" t="s">
        <v>297</v>
      </c>
      <c r="H937" s="143">
        <f>'Прил. 8'!I1114</f>
        <v>24.5</v>
      </c>
      <c r="I937" s="143">
        <f>'Прил. 8'!J1114</f>
        <v>0</v>
      </c>
      <c r="J937" s="143">
        <f>'Прил. 8'!K1114</f>
        <v>0</v>
      </c>
    </row>
    <row r="938" spans="2:10" ht="40.5" customHeight="1">
      <c r="B938" s="151" t="s">
        <v>285</v>
      </c>
      <c r="C938" s="102" t="s">
        <v>238</v>
      </c>
      <c r="D938" s="102" t="s">
        <v>242</v>
      </c>
      <c r="E938" s="169" t="s">
        <v>278</v>
      </c>
      <c r="F938" s="96"/>
      <c r="G938" s="102"/>
      <c r="H938" s="143">
        <f>H939</f>
        <v>69.4</v>
      </c>
      <c r="I938" s="143">
        <f>I939</f>
        <v>0</v>
      </c>
      <c r="J938" s="143">
        <f>J939</f>
        <v>0</v>
      </c>
    </row>
    <row r="939" spans="2:10" ht="41.25" customHeight="1">
      <c r="B939" s="153" t="s">
        <v>281</v>
      </c>
      <c r="C939" s="102" t="s">
        <v>238</v>
      </c>
      <c r="D939" s="102" t="s">
        <v>242</v>
      </c>
      <c r="E939" s="19" t="s">
        <v>286</v>
      </c>
      <c r="F939" s="102" t="s">
        <v>282</v>
      </c>
      <c r="G939" s="102"/>
      <c r="H939" s="103">
        <f>H940</f>
        <v>69.4</v>
      </c>
      <c r="I939" s="103">
        <f>I940</f>
        <v>0</v>
      </c>
      <c r="J939" s="103">
        <f>J940</f>
        <v>0</v>
      </c>
    </row>
    <row r="940" spans="2:10" ht="14.25" customHeight="1">
      <c r="B940" s="154" t="s">
        <v>283</v>
      </c>
      <c r="C940" s="102" t="s">
        <v>238</v>
      </c>
      <c r="D940" s="102" t="s">
        <v>242</v>
      </c>
      <c r="E940" s="19" t="s">
        <v>286</v>
      </c>
      <c r="F940" s="96">
        <v>110</v>
      </c>
      <c r="G940" s="102"/>
      <c r="H940" s="103">
        <f>H941</f>
        <v>69.4</v>
      </c>
      <c r="I940" s="103">
        <f>I941</f>
        <v>0</v>
      </c>
      <c r="J940" s="103">
        <f>J941</f>
        <v>0</v>
      </c>
    </row>
    <row r="941" spans="2:10" ht="14.25" customHeight="1">
      <c r="B941" s="154" t="s">
        <v>274</v>
      </c>
      <c r="C941" s="102" t="s">
        <v>238</v>
      </c>
      <c r="D941" s="102" t="s">
        <v>242</v>
      </c>
      <c r="E941" s="19" t="s">
        <v>286</v>
      </c>
      <c r="F941" s="96">
        <v>110</v>
      </c>
      <c r="G941" s="102" t="s">
        <v>333</v>
      </c>
      <c r="H941" s="103">
        <f>'Прил. 8'!I1117</f>
        <v>69.4</v>
      </c>
      <c r="I941" s="103">
        <f>'Прил. 8'!J1117</f>
        <v>0</v>
      </c>
      <c r="J941" s="103">
        <f>'Прил. 8'!K1117</f>
        <v>0</v>
      </c>
    </row>
    <row r="942" spans="2:10" ht="12.75" customHeight="1" hidden="1">
      <c r="B942" s="156"/>
      <c r="C942" s="102"/>
      <c r="D942" s="102"/>
      <c r="E942" s="169"/>
      <c r="F942" s="102"/>
      <c r="G942" s="102"/>
      <c r="H942" s="143">
        <f>H943+H944</f>
        <v>0</v>
      </c>
      <c r="I942" s="143"/>
      <c r="J942" s="143"/>
    </row>
    <row r="943" spans="2:10" ht="14.25" customHeight="1" hidden="1">
      <c r="B943" s="156"/>
      <c r="C943" s="102"/>
      <c r="D943" s="102"/>
      <c r="E943" s="169"/>
      <c r="F943" s="102"/>
      <c r="G943" s="102" t="s">
        <v>537</v>
      </c>
      <c r="H943" s="143"/>
      <c r="I943" s="143"/>
      <c r="J943" s="143"/>
    </row>
    <row r="944" spans="2:10" ht="14.25" customHeight="1" hidden="1">
      <c r="B944" s="154"/>
      <c r="C944" s="102"/>
      <c r="D944" s="102"/>
      <c r="E944" s="169"/>
      <c r="F944" s="102"/>
      <c r="G944" s="102" t="s">
        <v>297</v>
      </c>
      <c r="H944" s="143"/>
      <c r="I944" s="143"/>
      <c r="J944" s="143"/>
    </row>
    <row r="945" spans="2:10" ht="12.75" customHeight="1" hidden="1">
      <c r="B945" s="157"/>
      <c r="C945" s="102"/>
      <c r="D945" s="102"/>
      <c r="E945" s="169"/>
      <c r="F945" s="102"/>
      <c r="G945" s="102"/>
      <c r="H945" s="143">
        <f>H946</f>
        <v>0</v>
      </c>
      <c r="I945" s="143"/>
      <c r="J945" s="143"/>
    </row>
    <row r="946" spans="2:10" ht="12.75" customHeight="1" hidden="1">
      <c r="B946" s="157"/>
      <c r="C946" s="102"/>
      <c r="D946" s="102"/>
      <c r="E946" s="169"/>
      <c r="F946" s="102"/>
      <c r="G946" s="102"/>
      <c r="H946" s="143">
        <f>H947+H948</f>
        <v>0</v>
      </c>
      <c r="I946" s="143"/>
      <c r="J946" s="143"/>
    </row>
    <row r="947" spans="2:10" ht="14.25" customHeight="1" hidden="1">
      <c r="B947" s="154"/>
      <c r="C947" s="102"/>
      <c r="D947" s="102"/>
      <c r="E947" s="169"/>
      <c r="F947" s="102"/>
      <c r="G947" s="102" t="s">
        <v>537</v>
      </c>
      <c r="H947" s="143"/>
      <c r="I947" s="143"/>
      <c r="J947" s="143"/>
    </row>
    <row r="948" spans="2:10" ht="14.25" customHeight="1" hidden="1">
      <c r="B948" s="154"/>
      <c r="C948" s="102"/>
      <c r="D948" s="102"/>
      <c r="E948" s="169"/>
      <c r="F948" s="102"/>
      <c r="G948" s="102" t="s">
        <v>297</v>
      </c>
      <c r="H948" s="143"/>
      <c r="I948" s="143"/>
      <c r="J948" s="143"/>
    </row>
    <row r="949" spans="2:10" ht="12.75" customHeight="1" hidden="1">
      <c r="B949" s="159"/>
      <c r="C949" s="102"/>
      <c r="D949" s="102"/>
      <c r="E949" s="169"/>
      <c r="F949" s="102"/>
      <c r="G949" s="102"/>
      <c r="H949" s="143">
        <f>H950</f>
        <v>0</v>
      </c>
      <c r="I949" s="143"/>
      <c r="J949" s="143"/>
    </row>
    <row r="950" spans="2:10" ht="12.75" customHeight="1" hidden="1">
      <c r="B950" s="159"/>
      <c r="C950" s="102"/>
      <c r="D950" s="102"/>
      <c r="E950" s="169"/>
      <c r="F950" s="102"/>
      <c r="G950" s="102"/>
      <c r="H950" s="143">
        <f>H951</f>
        <v>0</v>
      </c>
      <c r="I950" s="143"/>
      <c r="J950" s="143"/>
    </row>
    <row r="951" spans="2:10" ht="12.75" customHeight="1" hidden="1">
      <c r="B951" s="157"/>
      <c r="C951" s="102"/>
      <c r="D951" s="102"/>
      <c r="E951" s="169"/>
      <c r="F951" s="102"/>
      <c r="G951" s="102"/>
      <c r="H951" s="143">
        <f>H952</f>
        <v>0</v>
      </c>
      <c r="I951" s="143"/>
      <c r="J951" s="143"/>
    </row>
    <row r="952" spans="2:10" ht="12.75" customHeight="1" hidden="1">
      <c r="B952" s="157"/>
      <c r="C952" s="102"/>
      <c r="D952" s="102"/>
      <c r="E952" s="169"/>
      <c r="F952" s="102"/>
      <c r="G952" s="102"/>
      <c r="H952" s="143">
        <f>H953+H954</f>
        <v>0</v>
      </c>
      <c r="I952" s="143"/>
      <c r="J952" s="143"/>
    </row>
    <row r="953" spans="2:10" ht="14.25" customHeight="1" hidden="1">
      <c r="B953" s="154"/>
      <c r="C953" s="102"/>
      <c r="D953" s="102"/>
      <c r="E953" s="169"/>
      <c r="F953" s="102"/>
      <c r="G953" s="102" t="s">
        <v>537</v>
      </c>
      <c r="H953" s="143"/>
      <c r="I953" s="143"/>
      <c r="J953" s="143"/>
    </row>
    <row r="954" spans="2:10" ht="14.25" customHeight="1" hidden="1">
      <c r="B954" s="154"/>
      <c r="C954" s="102"/>
      <c r="D954" s="102"/>
      <c r="E954" s="169"/>
      <c r="F954" s="102"/>
      <c r="G954" s="102">
        <v>2</v>
      </c>
      <c r="H954" s="143"/>
      <c r="I954" s="143"/>
      <c r="J954" s="143"/>
    </row>
    <row r="955" spans="2:10" ht="12.75" customHeight="1" hidden="1">
      <c r="B955" s="159"/>
      <c r="C955" s="102"/>
      <c r="D955" s="102"/>
      <c r="E955" s="169"/>
      <c r="F955" s="102"/>
      <c r="G955" s="102"/>
      <c r="H955" s="143">
        <f>H956</f>
        <v>0</v>
      </c>
      <c r="I955" s="143"/>
      <c r="J955" s="143"/>
    </row>
    <row r="956" spans="2:10" ht="12.75" customHeight="1" hidden="1">
      <c r="B956" s="159"/>
      <c r="C956" s="102"/>
      <c r="D956" s="102"/>
      <c r="E956" s="169"/>
      <c r="F956" s="102"/>
      <c r="G956" s="102"/>
      <c r="H956" s="143">
        <f>H957+H960</f>
        <v>0</v>
      </c>
      <c r="I956" s="143"/>
      <c r="J956" s="143"/>
    </row>
    <row r="957" spans="2:10" ht="12.75" customHeight="1" hidden="1">
      <c r="B957" s="157"/>
      <c r="C957" s="102"/>
      <c r="D957" s="102"/>
      <c r="E957" s="169"/>
      <c r="F957" s="102"/>
      <c r="G957" s="102"/>
      <c r="H957" s="143">
        <f>H958</f>
        <v>0</v>
      </c>
      <c r="I957" s="143"/>
      <c r="J957" s="143"/>
    </row>
    <row r="958" spans="2:10" ht="12.75" customHeight="1" hidden="1">
      <c r="B958" s="157"/>
      <c r="C958" s="102"/>
      <c r="D958" s="102"/>
      <c r="E958" s="169"/>
      <c r="F958" s="102"/>
      <c r="G958" s="102"/>
      <c r="H958" s="143">
        <f>H959</f>
        <v>0</v>
      </c>
      <c r="I958" s="143"/>
      <c r="J958" s="143"/>
    </row>
    <row r="959" spans="2:10" ht="14.25" customHeight="1" hidden="1">
      <c r="B959" s="154"/>
      <c r="C959" s="102"/>
      <c r="D959" s="102"/>
      <c r="E959" s="169"/>
      <c r="F959" s="102"/>
      <c r="G959" s="102" t="s">
        <v>537</v>
      </c>
      <c r="H959" s="143"/>
      <c r="I959" s="143"/>
      <c r="J959" s="143"/>
    </row>
    <row r="960" spans="2:10" ht="12.75" customHeight="1" hidden="1">
      <c r="B960" s="157"/>
      <c r="C960" s="102"/>
      <c r="D960" s="102"/>
      <c r="E960" s="169"/>
      <c r="F960" s="102"/>
      <c r="G960" s="102"/>
      <c r="H960" s="143">
        <f>H961</f>
        <v>0</v>
      </c>
      <c r="I960" s="143"/>
      <c r="J960" s="143"/>
    </row>
    <row r="961" spans="2:10" ht="12.75" customHeight="1" hidden="1">
      <c r="B961" s="157"/>
      <c r="C961" s="102"/>
      <c r="D961" s="102"/>
      <c r="E961" s="169"/>
      <c r="F961" s="102"/>
      <c r="G961" s="102"/>
      <c r="H961" s="143">
        <f>H962</f>
        <v>0</v>
      </c>
      <c r="I961" s="143"/>
      <c r="J961" s="143"/>
    </row>
    <row r="962" spans="2:10" ht="14.25" customHeight="1" hidden="1">
      <c r="B962" s="154"/>
      <c r="C962" s="102"/>
      <c r="D962" s="102"/>
      <c r="E962" s="169"/>
      <c r="F962" s="102"/>
      <c r="G962" s="102" t="s">
        <v>537</v>
      </c>
      <c r="H962" s="143"/>
      <c r="I962" s="143"/>
      <c r="J962" s="143"/>
    </row>
    <row r="963" spans="2:10" ht="12.75" customHeight="1">
      <c r="B963" s="144" t="s">
        <v>243</v>
      </c>
      <c r="C963" s="101" t="s">
        <v>244</v>
      </c>
      <c r="D963" s="101"/>
      <c r="E963" s="101"/>
      <c r="F963" s="101"/>
      <c r="G963" s="101"/>
      <c r="H963" s="142">
        <f>H967+H973+H1007+H1051</f>
        <v>17678.4</v>
      </c>
      <c r="I963" s="142">
        <f>I967+I973+I1007+I1051</f>
        <v>6671.700000000001</v>
      </c>
      <c r="J963" s="142">
        <f>J967+J973+J1007+J1051</f>
        <v>5533.1</v>
      </c>
    </row>
    <row r="964" spans="2:10" ht="12.75" customHeight="1">
      <c r="B964" s="144" t="s">
        <v>273</v>
      </c>
      <c r="C964" s="101"/>
      <c r="D964" s="101"/>
      <c r="E964" s="101"/>
      <c r="F964" s="101"/>
      <c r="G964" s="101" t="s">
        <v>297</v>
      </c>
      <c r="H964" s="142">
        <f>H972+H989+H992+H1013+H994+H998</f>
        <v>2652.8</v>
      </c>
      <c r="I964" s="142">
        <f>I972+I989+I992+I1013</f>
        <v>1830.6</v>
      </c>
      <c r="J964" s="142">
        <f>J972+J989+J992+J1013</f>
        <v>1429.4</v>
      </c>
    </row>
    <row r="965" spans="2:10" ht="12.75" customHeight="1">
      <c r="B965" s="144" t="s">
        <v>274</v>
      </c>
      <c r="C965" s="101"/>
      <c r="D965" s="101"/>
      <c r="E965" s="101"/>
      <c r="F965" s="101"/>
      <c r="G965" s="101" t="s">
        <v>333</v>
      </c>
      <c r="H965" s="142">
        <f>H1014+H1024+H1028+H1032+H1034+H1038+H1042+H1046+H1056+H1059+H1050+H1063+H1075+H1078</f>
        <v>13706.500000000002</v>
      </c>
      <c r="I965" s="142">
        <f>I1014+I1024+I1028+I1032+I1034+I1038+I1042+I1046+I1056+I1059</f>
        <v>4131.1</v>
      </c>
      <c r="J965" s="142">
        <f>J1014+J1024+J1028+J1032+J1034+J1038+J1042+J1046+J1056+J1059</f>
        <v>4103.7</v>
      </c>
    </row>
    <row r="966" spans="2:10" ht="12.75" customHeight="1">
      <c r="B966" s="144" t="s">
        <v>275</v>
      </c>
      <c r="C966" s="101"/>
      <c r="D966" s="101"/>
      <c r="E966" s="101"/>
      <c r="F966" s="101"/>
      <c r="G966" s="101" t="s">
        <v>307</v>
      </c>
      <c r="H966" s="142">
        <f>H1020+H1015+H1002+H1006+H1071</f>
        <v>1319.1</v>
      </c>
      <c r="I966" s="142">
        <f>I1020+I1015+I1002+I1006</f>
        <v>710</v>
      </c>
      <c r="J966" s="142">
        <f>J1020+J1015+J1002+J1006</f>
        <v>0</v>
      </c>
    </row>
    <row r="967" spans="2:10" ht="12.75" customHeight="1">
      <c r="B967" s="188" t="s">
        <v>245</v>
      </c>
      <c r="C967" s="146" t="s">
        <v>244</v>
      </c>
      <c r="D967" s="146" t="s">
        <v>246</v>
      </c>
      <c r="E967" s="102"/>
      <c r="F967" s="102"/>
      <c r="G967" s="102"/>
      <c r="H967" s="143">
        <f>H968</f>
        <v>1605</v>
      </c>
      <c r="I967" s="143">
        <f>I968</f>
        <v>1256.3</v>
      </c>
      <c r="J967" s="143">
        <f>J968</f>
        <v>854.7</v>
      </c>
    </row>
    <row r="968" spans="2:10" ht="12.75" customHeight="1">
      <c r="B968" s="157" t="s">
        <v>277</v>
      </c>
      <c r="C968" s="102" t="s">
        <v>244</v>
      </c>
      <c r="D968" s="102" t="s">
        <v>246</v>
      </c>
      <c r="E968" s="102" t="s">
        <v>278</v>
      </c>
      <c r="F968" s="102"/>
      <c r="G968" s="102"/>
      <c r="H968" s="143">
        <f>H969</f>
        <v>1605</v>
      </c>
      <c r="I968" s="143">
        <f>I969</f>
        <v>1256.3</v>
      </c>
      <c r="J968" s="143">
        <f>J969</f>
        <v>854.7</v>
      </c>
    </row>
    <row r="969" spans="2:10" ht="27.75" customHeight="1">
      <c r="B969" s="147" t="s">
        <v>174</v>
      </c>
      <c r="C969" s="102" t="s">
        <v>244</v>
      </c>
      <c r="D969" s="102" t="s">
        <v>246</v>
      </c>
      <c r="E969" s="150" t="s">
        <v>563</v>
      </c>
      <c r="F969" s="102"/>
      <c r="G969" s="102"/>
      <c r="H969" s="143">
        <f>H970</f>
        <v>1605</v>
      </c>
      <c r="I969" s="143">
        <f>I970</f>
        <v>1256.3</v>
      </c>
      <c r="J969" s="143">
        <f>J970</f>
        <v>854.7</v>
      </c>
    </row>
    <row r="970" spans="2:10" ht="12.75" customHeight="1">
      <c r="B970" s="154" t="s">
        <v>321</v>
      </c>
      <c r="C970" s="102" t="s">
        <v>244</v>
      </c>
      <c r="D970" s="102" t="s">
        <v>246</v>
      </c>
      <c r="E970" s="150" t="s">
        <v>563</v>
      </c>
      <c r="F970" s="102" t="s">
        <v>320</v>
      </c>
      <c r="G970" s="102"/>
      <c r="H970" s="143">
        <f>H971</f>
        <v>1605</v>
      </c>
      <c r="I970" s="143">
        <f>I971</f>
        <v>1256.3</v>
      </c>
      <c r="J970" s="143">
        <f>J971</f>
        <v>854.7</v>
      </c>
    </row>
    <row r="971" spans="2:10" ht="12.75" customHeight="1">
      <c r="B971" s="154" t="s">
        <v>323</v>
      </c>
      <c r="C971" s="102" t="s">
        <v>244</v>
      </c>
      <c r="D971" s="102" t="s">
        <v>246</v>
      </c>
      <c r="E971" s="150" t="s">
        <v>563</v>
      </c>
      <c r="F971" s="102" t="s">
        <v>322</v>
      </c>
      <c r="G971" s="102"/>
      <c r="H971" s="143">
        <f>H972</f>
        <v>1605</v>
      </c>
      <c r="I971" s="143">
        <f>I972</f>
        <v>1256.3</v>
      </c>
      <c r="J971" s="143">
        <f>J972</f>
        <v>854.7</v>
      </c>
    </row>
    <row r="972" spans="2:10" ht="14.25" customHeight="1">
      <c r="B972" s="154" t="s">
        <v>273</v>
      </c>
      <c r="C972" s="102" t="s">
        <v>244</v>
      </c>
      <c r="D972" s="102" t="s">
        <v>246</v>
      </c>
      <c r="E972" s="150" t="s">
        <v>563</v>
      </c>
      <c r="F972" s="102" t="s">
        <v>322</v>
      </c>
      <c r="G972" s="102">
        <v>2</v>
      </c>
      <c r="H972" s="143">
        <f>'Прил. 8'!I412</f>
        <v>1605</v>
      </c>
      <c r="I972" s="143">
        <f>'Прил. 8'!J412</f>
        <v>1256.3</v>
      </c>
      <c r="J972" s="143">
        <f>'Прил. 8'!K412</f>
        <v>854.7</v>
      </c>
    </row>
    <row r="973" spans="2:10" ht="12.75" customHeight="1">
      <c r="B973" s="188" t="s">
        <v>247</v>
      </c>
      <c r="C973" s="146" t="s">
        <v>244</v>
      </c>
      <c r="D973" s="146" t="s">
        <v>248</v>
      </c>
      <c r="E973" s="150"/>
      <c r="F973" s="102"/>
      <c r="G973" s="102"/>
      <c r="H973" s="143">
        <f>H986+H999+H1003+H995</f>
        <v>1202.2</v>
      </c>
      <c r="I973" s="143">
        <f>I986+I999+I1003</f>
        <v>860</v>
      </c>
      <c r="J973" s="143">
        <f>J986+J999+J1003</f>
        <v>150</v>
      </c>
    </row>
    <row r="974" spans="2:10" ht="12.75" customHeight="1" hidden="1">
      <c r="B974" s="231"/>
      <c r="C974" s="102"/>
      <c r="D974" s="102"/>
      <c r="E974" s="169"/>
      <c r="F974" s="102"/>
      <c r="G974" s="102"/>
      <c r="H974" s="143">
        <f>H975</f>
        <v>0</v>
      </c>
      <c r="I974" s="143"/>
      <c r="J974" s="143"/>
    </row>
    <row r="975" spans="2:10" ht="25.5" customHeight="1" hidden="1">
      <c r="B975" s="154"/>
      <c r="C975" s="102"/>
      <c r="D975" s="102"/>
      <c r="E975" s="169"/>
      <c r="F975" s="102"/>
      <c r="G975" s="102"/>
      <c r="H975" s="143">
        <f>H976</f>
        <v>0</v>
      </c>
      <c r="I975" s="143"/>
      <c r="J975" s="143"/>
    </row>
    <row r="976" spans="2:10" ht="12.75" customHeight="1" hidden="1">
      <c r="B976" s="159"/>
      <c r="C976" s="102"/>
      <c r="D976" s="102"/>
      <c r="E976" s="169"/>
      <c r="F976" s="102"/>
      <c r="G976" s="102"/>
      <c r="H976" s="143">
        <f>H977</f>
        <v>0</v>
      </c>
      <c r="I976" s="143"/>
      <c r="J976" s="143"/>
    </row>
    <row r="977" spans="2:10" ht="12.75" customHeight="1" hidden="1">
      <c r="B977" s="154"/>
      <c r="C977" s="102"/>
      <c r="D977" s="102"/>
      <c r="E977" s="169"/>
      <c r="F977" s="102"/>
      <c r="G977" s="102"/>
      <c r="H977" s="143">
        <f>H978</f>
        <v>0</v>
      </c>
      <c r="I977" s="143"/>
      <c r="J977" s="143"/>
    </row>
    <row r="978" spans="2:10" ht="12.75" customHeight="1" hidden="1">
      <c r="B978" s="154"/>
      <c r="C978" s="102"/>
      <c r="D978" s="102"/>
      <c r="E978" s="169"/>
      <c r="F978" s="102"/>
      <c r="G978" s="102"/>
      <c r="H978" s="143">
        <f>H979</f>
        <v>0</v>
      </c>
      <c r="I978" s="143"/>
      <c r="J978" s="143"/>
    </row>
    <row r="979" spans="2:10" ht="14.25" customHeight="1" hidden="1">
      <c r="B979" s="154"/>
      <c r="C979" s="102"/>
      <c r="D979" s="102"/>
      <c r="E979" s="169"/>
      <c r="F979" s="102"/>
      <c r="G979" s="102"/>
      <c r="H979" s="143"/>
      <c r="I979" s="143"/>
      <c r="J979" s="143"/>
    </row>
    <row r="980" spans="2:10" ht="12.75" customHeight="1" hidden="1">
      <c r="B980" s="141"/>
      <c r="C980" s="102"/>
      <c r="D980" s="102"/>
      <c r="E980" s="150"/>
      <c r="F980" s="102"/>
      <c r="G980" s="102"/>
      <c r="H980" s="143">
        <f>H981</f>
        <v>1004.4</v>
      </c>
      <c r="I980" s="143"/>
      <c r="J980" s="143"/>
    </row>
    <row r="981" spans="2:10" ht="12.75" customHeight="1" hidden="1">
      <c r="B981" s="157"/>
      <c r="C981" s="102"/>
      <c r="D981" s="102"/>
      <c r="E981" s="150"/>
      <c r="F981" s="102"/>
      <c r="G981" s="102"/>
      <c r="H981" s="143">
        <f>H982</f>
        <v>1004.4</v>
      </c>
      <c r="I981" s="143"/>
      <c r="J981" s="143"/>
    </row>
    <row r="982" spans="2:10" ht="25.5" customHeight="1" hidden="1">
      <c r="B982" s="154"/>
      <c r="C982" s="102"/>
      <c r="D982" s="102"/>
      <c r="E982" s="150"/>
      <c r="F982" s="102"/>
      <c r="G982" s="102"/>
      <c r="H982" s="143">
        <f>H983</f>
        <v>1004.4</v>
      </c>
      <c r="I982" s="143"/>
      <c r="J982" s="143"/>
    </row>
    <row r="983" spans="2:10" ht="12.75" customHeight="1" hidden="1">
      <c r="B983" s="159"/>
      <c r="C983" s="102"/>
      <c r="D983" s="102"/>
      <c r="E983" s="150"/>
      <c r="F983" s="102"/>
      <c r="G983" s="102"/>
      <c r="H983" s="143">
        <f>H984+H987</f>
        <v>1004.4</v>
      </c>
      <c r="I983" s="143"/>
      <c r="J983" s="143"/>
    </row>
    <row r="984" spans="2:10" ht="12.75" customHeight="1" hidden="1">
      <c r="B984" s="157"/>
      <c r="C984" s="102"/>
      <c r="D984" s="102"/>
      <c r="E984" s="150"/>
      <c r="F984" s="102"/>
      <c r="G984" s="102"/>
      <c r="H984" s="143">
        <f>H985</f>
        <v>502.2</v>
      </c>
      <c r="I984" s="143"/>
      <c r="J984" s="143"/>
    </row>
    <row r="985" spans="2:10" ht="12.75" customHeight="1" hidden="1">
      <c r="B985" s="157" t="s">
        <v>291</v>
      </c>
      <c r="C985" s="102"/>
      <c r="D985" s="102"/>
      <c r="E985" s="150"/>
      <c r="F985" s="102"/>
      <c r="G985" s="102"/>
      <c r="H985" s="143">
        <f>H986</f>
        <v>502.2</v>
      </c>
      <c r="I985" s="143"/>
      <c r="J985" s="143"/>
    </row>
    <row r="986" spans="2:10" ht="14.25" customHeight="1">
      <c r="B986" s="157" t="s">
        <v>277</v>
      </c>
      <c r="C986" s="102" t="s">
        <v>244</v>
      </c>
      <c r="D986" s="102" t="s">
        <v>248</v>
      </c>
      <c r="E986" s="150" t="s">
        <v>278</v>
      </c>
      <c r="F986" s="102"/>
      <c r="G986" s="102"/>
      <c r="H986" s="143">
        <f>H987</f>
        <v>502.2</v>
      </c>
      <c r="I986" s="143">
        <f>I987</f>
        <v>150</v>
      </c>
      <c r="J986" s="143">
        <f>J987</f>
        <v>150</v>
      </c>
    </row>
    <row r="987" spans="2:10" ht="12.75" customHeight="1">
      <c r="B987" s="154" t="s">
        <v>321</v>
      </c>
      <c r="C987" s="102" t="s">
        <v>244</v>
      </c>
      <c r="D987" s="102" t="s">
        <v>248</v>
      </c>
      <c r="E987" s="150" t="s">
        <v>564</v>
      </c>
      <c r="F987" s="102" t="s">
        <v>320</v>
      </c>
      <c r="G987" s="102"/>
      <c r="H987" s="143">
        <f>H988+H990+H993</f>
        <v>502.2</v>
      </c>
      <c r="I987" s="143">
        <f>I988+I990</f>
        <v>150</v>
      </c>
      <c r="J987" s="143">
        <f>J988+J990</f>
        <v>150</v>
      </c>
    </row>
    <row r="988" spans="2:10" ht="12.75" customHeight="1">
      <c r="B988" s="154" t="s">
        <v>323</v>
      </c>
      <c r="C988" s="102" t="s">
        <v>244</v>
      </c>
      <c r="D988" s="102" t="s">
        <v>248</v>
      </c>
      <c r="E988" s="150" t="s">
        <v>564</v>
      </c>
      <c r="F988" s="102" t="s">
        <v>322</v>
      </c>
      <c r="G988" s="102"/>
      <c r="H988" s="143">
        <f>H989</f>
        <v>358.2</v>
      </c>
      <c r="I988" s="143">
        <f>I989</f>
        <v>90</v>
      </c>
      <c r="J988" s="143">
        <f>J989</f>
        <v>90</v>
      </c>
    </row>
    <row r="989" spans="2:10" ht="14.25" customHeight="1">
      <c r="B989" s="154" t="s">
        <v>273</v>
      </c>
      <c r="C989" s="102" t="s">
        <v>244</v>
      </c>
      <c r="D989" s="102" t="s">
        <v>248</v>
      </c>
      <c r="E989" s="150" t="s">
        <v>564</v>
      </c>
      <c r="F989" s="102" t="s">
        <v>322</v>
      </c>
      <c r="G989" s="102">
        <v>2</v>
      </c>
      <c r="H989" s="143">
        <f>'Прил. 8'!I429+'Прил. 8'!I991</f>
        <v>358.2</v>
      </c>
      <c r="I989" s="143">
        <f>'Прил. 8'!J429+'Прил. 8'!J991</f>
        <v>90</v>
      </c>
      <c r="J989" s="143">
        <f>'Прил. 8'!K429+'Прил. 8'!K991</f>
        <v>90</v>
      </c>
    </row>
    <row r="990" spans="2:10" ht="14.25" customHeight="1">
      <c r="B990" s="154" t="s">
        <v>565</v>
      </c>
      <c r="C990" s="102" t="s">
        <v>244</v>
      </c>
      <c r="D990" s="102" t="s">
        <v>248</v>
      </c>
      <c r="E990" s="150" t="s">
        <v>564</v>
      </c>
      <c r="F990" s="102" t="s">
        <v>566</v>
      </c>
      <c r="G990" s="102"/>
      <c r="H990" s="143">
        <f>H991</f>
        <v>44</v>
      </c>
      <c r="I990" s="143">
        <f>I991</f>
        <v>60</v>
      </c>
      <c r="J990" s="143">
        <f>J991</f>
        <v>60</v>
      </c>
    </row>
    <row r="991" spans="2:10" ht="14.25" customHeight="1">
      <c r="B991" s="154" t="s">
        <v>323</v>
      </c>
      <c r="C991" s="102" t="s">
        <v>244</v>
      </c>
      <c r="D991" s="102" t="s">
        <v>248</v>
      </c>
      <c r="E991" s="150" t="s">
        <v>564</v>
      </c>
      <c r="F991" s="102" t="s">
        <v>566</v>
      </c>
      <c r="G991" s="102"/>
      <c r="H991" s="143">
        <f>H992</f>
        <v>44</v>
      </c>
      <c r="I991" s="143">
        <f>I992</f>
        <v>60</v>
      </c>
      <c r="J991" s="143">
        <f>J992</f>
        <v>60</v>
      </c>
    </row>
    <row r="992" spans="2:10" ht="14.25" customHeight="1">
      <c r="B992" s="154" t="s">
        <v>273</v>
      </c>
      <c r="C992" s="102" t="s">
        <v>244</v>
      </c>
      <c r="D992" s="102" t="s">
        <v>248</v>
      </c>
      <c r="E992" s="150" t="s">
        <v>564</v>
      </c>
      <c r="F992" s="102" t="s">
        <v>566</v>
      </c>
      <c r="G992" s="102" t="s">
        <v>297</v>
      </c>
      <c r="H992" s="143">
        <f>'Прил. 8'!I432</f>
        <v>44</v>
      </c>
      <c r="I992" s="143">
        <f>'Прил. 8'!J432</f>
        <v>60</v>
      </c>
      <c r="J992" s="143">
        <f>'Прил. 8'!K432</f>
        <v>60</v>
      </c>
    </row>
    <row r="993" spans="2:10" ht="14.25" customHeight="1">
      <c r="B993" s="154" t="s">
        <v>344</v>
      </c>
      <c r="C993" s="102" t="s">
        <v>244</v>
      </c>
      <c r="D993" s="102" t="s">
        <v>248</v>
      </c>
      <c r="E993" s="150" t="s">
        <v>564</v>
      </c>
      <c r="F993" s="102" t="s">
        <v>567</v>
      </c>
      <c r="G993" s="102"/>
      <c r="H993" s="143">
        <f>H994</f>
        <v>100</v>
      </c>
      <c r="I993" s="143">
        <f>I994</f>
        <v>0</v>
      </c>
      <c r="J993" s="143">
        <f>J994</f>
        <v>0</v>
      </c>
    </row>
    <row r="994" spans="2:10" ht="14.25" customHeight="1">
      <c r="B994" s="154" t="s">
        <v>273</v>
      </c>
      <c r="C994" s="102" t="s">
        <v>244</v>
      </c>
      <c r="D994" s="102" t="s">
        <v>248</v>
      </c>
      <c r="E994" s="150" t="s">
        <v>564</v>
      </c>
      <c r="F994" s="102" t="s">
        <v>567</v>
      </c>
      <c r="G994" s="102" t="s">
        <v>297</v>
      </c>
      <c r="H994" s="143">
        <f>'Прил. 8'!I434</f>
        <v>100</v>
      </c>
      <c r="I994" s="143"/>
      <c r="J994" s="143"/>
    </row>
    <row r="995" spans="2:10" ht="45" customHeight="1">
      <c r="B995" s="243" t="s">
        <v>568</v>
      </c>
      <c r="C995" s="244" t="s">
        <v>244</v>
      </c>
      <c r="D995" s="244" t="s">
        <v>248</v>
      </c>
      <c r="E995" s="245" t="s">
        <v>569</v>
      </c>
      <c r="F995" s="244"/>
      <c r="G995" s="244"/>
      <c r="H995" s="183">
        <f>H996</f>
        <v>250</v>
      </c>
      <c r="I995" s="183">
        <f>I996</f>
        <v>0</v>
      </c>
      <c r="J995" s="183">
        <f>J996</f>
        <v>0</v>
      </c>
    </row>
    <row r="996" spans="2:10" ht="14.25" customHeight="1">
      <c r="B996" s="243" t="s">
        <v>321</v>
      </c>
      <c r="C996" s="244" t="s">
        <v>244</v>
      </c>
      <c r="D996" s="244" t="s">
        <v>248</v>
      </c>
      <c r="E996" s="245" t="s">
        <v>569</v>
      </c>
      <c r="F996" s="244" t="s">
        <v>320</v>
      </c>
      <c r="G996" s="244"/>
      <c r="H996" s="183">
        <f>H997</f>
        <v>250</v>
      </c>
      <c r="I996" s="183">
        <f>I997</f>
        <v>0</v>
      </c>
      <c r="J996" s="183">
        <f>J997</f>
        <v>0</v>
      </c>
    </row>
    <row r="997" spans="2:10" ht="14.25" customHeight="1">
      <c r="B997" s="243" t="s">
        <v>344</v>
      </c>
      <c r="C997" s="244" t="s">
        <v>244</v>
      </c>
      <c r="D997" s="244" t="s">
        <v>248</v>
      </c>
      <c r="E997" s="245" t="s">
        <v>569</v>
      </c>
      <c r="F997" s="244" t="s">
        <v>567</v>
      </c>
      <c r="G997" s="244"/>
      <c r="H997" s="183">
        <f>H998</f>
        <v>250</v>
      </c>
      <c r="I997" s="183">
        <f>I998</f>
        <v>0</v>
      </c>
      <c r="J997" s="183">
        <f>J998</f>
        <v>0</v>
      </c>
    </row>
    <row r="998" spans="2:10" ht="14.25" customHeight="1">
      <c r="B998" s="243" t="s">
        <v>273</v>
      </c>
      <c r="C998" s="244" t="s">
        <v>244</v>
      </c>
      <c r="D998" s="244" t="s">
        <v>248</v>
      </c>
      <c r="E998" s="245" t="s">
        <v>569</v>
      </c>
      <c r="F998" s="244" t="s">
        <v>567</v>
      </c>
      <c r="G998" s="244" t="s">
        <v>297</v>
      </c>
      <c r="H998" s="183">
        <f>'Прил. 8'!I442</f>
        <v>250</v>
      </c>
      <c r="I998" s="183"/>
      <c r="J998" s="183"/>
    </row>
    <row r="999" spans="2:10" ht="53.25" customHeight="1">
      <c r="B999" s="147" t="s">
        <v>570</v>
      </c>
      <c r="C999" s="102" t="s">
        <v>244</v>
      </c>
      <c r="D999" s="102" t="s">
        <v>248</v>
      </c>
      <c r="E999" s="152" t="s">
        <v>571</v>
      </c>
      <c r="F999" s="102"/>
      <c r="G999" s="102"/>
      <c r="H999" s="103">
        <f>H1000</f>
        <v>0</v>
      </c>
      <c r="I999" s="103">
        <f>I1000</f>
        <v>0</v>
      </c>
      <c r="J999" s="103">
        <f>J1000</f>
        <v>0</v>
      </c>
    </row>
    <row r="1000" spans="2:10" ht="14.25" customHeight="1">
      <c r="B1000" s="154" t="s">
        <v>321</v>
      </c>
      <c r="C1000" s="102" t="s">
        <v>244</v>
      </c>
      <c r="D1000" s="102" t="s">
        <v>248</v>
      </c>
      <c r="E1000" s="152" t="s">
        <v>571</v>
      </c>
      <c r="F1000" s="102" t="s">
        <v>320</v>
      </c>
      <c r="G1000" s="102"/>
      <c r="H1000" s="103">
        <f>H1001</f>
        <v>0</v>
      </c>
      <c r="I1000" s="103">
        <f>I1001</f>
        <v>0</v>
      </c>
      <c r="J1000" s="103">
        <f>J1001</f>
        <v>0</v>
      </c>
    </row>
    <row r="1001" spans="2:10" ht="14.25" customHeight="1">
      <c r="B1001" s="154" t="s">
        <v>323</v>
      </c>
      <c r="C1001" s="102" t="s">
        <v>244</v>
      </c>
      <c r="D1001" s="102" t="s">
        <v>248</v>
      </c>
      <c r="E1001" s="152" t="s">
        <v>571</v>
      </c>
      <c r="F1001" s="102" t="s">
        <v>322</v>
      </c>
      <c r="G1001" s="102"/>
      <c r="H1001" s="103">
        <f>H1002</f>
        <v>0</v>
      </c>
      <c r="I1001" s="103">
        <f>I1002</f>
        <v>0</v>
      </c>
      <c r="J1001" s="103">
        <f>J1002</f>
        <v>0</v>
      </c>
    </row>
    <row r="1002" spans="2:10" ht="14.25" customHeight="1">
      <c r="B1002" s="154" t="s">
        <v>275</v>
      </c>
      <c r="C1002" s="102" t="s">
        <v>244</v>
      </c>
      <c r="D1002" s="102" t="s">
        <v>248</v>
      </c>
      <c r="E1002" s="152" t="s">
        <v>571</v>
      </c>
      <c r="F1002" s="102" t="s">
        <v>322</v>
      </c>
      <c r="G1002" s="102" t="s">
        <v>307</v>
      </c>
      <c r="H1002" s="103"/>
      <c r="I1002" s="103"/>
      <c r="J1002" s="103"/>
    </row>
    <row r="1003" spans="2:10" ht="28.5" customHeight="1">
      <c r="B1003" s="147" t="s">
        <v>572</v>
      </c>
      <c r="C1003" s="102" t="s">
        <v>244</v>
      </c>
      <c r="D1003" s="102" t="s">
        <v>248</v>
      </c>
      <c r="E1003" s="152" t="s">
        <v>573</v>
      </c>
      <c r="F1003" s="102"/>
      <c r="G1003" s="102"/>
      <c r="H1003" s="103">
        <f>H1004</f>
        <v>450</v>
      </c>
      <c r="I1003" s="103">
        <f>I1004</f>
        <v>710</v>
      </c>
      <c r="J1003" s="103">
        <f>J1004</f>
        <v>0</v>
      </c>
    </row>
    <row r="1004" spans="2:10" ht="14.25" customHeight="1">
      <c r="B1004" s="154" t="s">
        <v>321</v>
      </c>
      <c r="C1004" s="102" t="s">
        <v>244</v>
      </c>
      <c r="D1004" s="102" t="s">
        <v>248</v>
      </c>
      <c r="E1004" s="152" t="s">
        <v>573</v>
      </c>
      <c r="F1004" s="102" t="s">
        <v>320</v>
      </c>
      <c r="G1004" s="102"/>
      <c r="H1004" s="103">
        <f>H1005</f>
        <v>450</v>
      </c>
      <c r="I1004" s="103">
        <f>I1005</f>
        <v>710</v>
      </c>
      <c r="J1004" s="103">
        <f>J1005</f>
        <v>0</v>
      </c>
    </row>
    <row r="1005" spans="2:10" ht="14.25" customHeight="1">
      <c r="B1005" s="154" t="s">
        <v>323</v>
      </c>
      <c r="C1005" s="102" t="s">
        <v>244</v>
      </c>
      <c r="D1005" s="102" t="s">
        <v>248</v>
      </c>
      <c r="E1005" s="152" t="s">
        <v>573</v>
      </c>
      <c r="F1005" s="102" t="s">
        <v>322</v>
      </c>
      <c r="G1005" s="102"/>
      <c r="H1005" s="103">
        <f>H1006</f>
        <v>450</v>
      </c>
      <c r="I1005" s="103">
        <f>I1006</f>
        <v>710</v>
      </c>
      <c r="J1005" s="103">
        <f>J1006</f>
        <v>0</v>
      </c>
    </row>
    <row r="1006" spans="2:10" ht="14.25" customHeight="1">
      <c r="B1006" s="154" t="s">
        <v>275</v>
      </c>
      <c r="C1006" s="102" t="s">
        <v>244</v>
      </c>
      <c r="D1006" s="102" t="s">
        <v>248</v>
      </c>
      <c r="E1006" s="152" t="s">
        <v>573</v>
      </c>
      <c r="F1006" s="102" t="s">
        <v>322</v>
      </c>
      <c r="G1006" s="102" t="s">
        <v>307</v>
      </c>
      <c r="H1006" s="103">
        <f>'Прил. 8'!I446</f>
        <v>450</v>
      </c>
      <c r="I1006" s="103">
        <f>'Прил. 8'!J446</f>
        <v>710</v>
      </c>
      <c r="J1006" s="103">
        <f>'Прил. 8'!K446</f>
        <v>0</v>
      </c>
    </row>
    <row r="1007" spans="2:10" ht="12.75" customHeight="1">
      <c r="B1007" s="188" t="s">
        <v>249</v>
      </c>
      <c r="C1007" s="146" t="s">
        <v>244</v>
      </c>
      <c r="D1007" s="146" t="s">
        <v>250</v>
      </c>
      <c r="E1007" s="102"/>
      <c r="F1007" s="102"/>
      <c r="G1007" s="102"/>
      <c r="H1007" s="143">
        <f>H1008+H1016</f>
        <v>12448.800000000001</v>
      </c>
      <c r="I1007" s="143">
        <f>I1008+I1016</f>
        <v>3232.9</v>
      </c>
      <c r="J1007" s="143">
        <f>J1008+J1016</f>
        <v>3205.9</v>
      </c>
    </row>
    <row r="1008" spans="2:10" ht="12.75" customHeight="1">
      <c r="B1008" s="141" t="s">
        <v>574</v>
      </c>
      <c r="C1008" s="155">
        <v>1000</v>
      </c>
      <c r="D1008" s="155">
        <v>1004</v>
      </c>
      <c r="E1008" s="150" t="s">
        <v>575</v>
      </c>
      <c r="F1008" s="102"/>
      <c r="G1008" s="102"/>
      <c r="H1008" s="143">
        <f>H1009</f>
        <v>579.6</v>
      </c>
      <c r="I1008" s="143">
        <f>I1009</f>
        <v>579.6</v>
      </c>
      <c r="J1008" s="143">
        <f>J1009</f>
        <v>579.6</v>
      </c>
    </row>
    <row r="1009" spans="2:10" ht="27.75" customHeight="1">
      <c r="B1009" s="246" t="s">
        <v>576</v>
      </c>
      <c r="C1009" s="155">
        <v>1000</v>
      </c>
      <c r="D1009" s="155">
        <v>1004</v>
      </c>
      <c r="E1009" s="193" t="s">
        <v>575</v>
      </c>
      <c r="F1009" s="102"/>
      <c r="G1009" s="102"/>
      <c r="H1009" s="143">
        <f>H1010</f>
        <v>579.6</v>
      </c>
      <c r="I1009" s="143">
        <f>I1010</f>
        <v>579.6</v>
      </c>
      <c r="J1009" s="143">
        <f>J1010</f>
        <v>579.6</v>
      </c>
    </row>
    <row r="1010" spans="2:10" ht="12.75" customHeight="1">
      <c r="B1010" s="222" t="s">
        <v>577</v>
      </c>
      <c r="C1010" s="155">
        <v>1000</v>
      </c>
      <c r="D1010" s="155">
        <v>1004</v>
      </c>
      <c r="E1010" s="193" t="s">
        <v>578</v>
      </c>
      <c r="F1010" s="102"/>
      <c r="G1010" s="102"/>
      <c r="H1010" s="143">
        <f>H1011</f>
        <v>579.6</v>
      </c>
      <c r="I1010" s="143">
        <f>I1011</f>
        <v>579.6</v>
      </c>
      <c r="J1010" s="143">
        <f>J1011</f>
        <v>579.6</v>
      </c>
    </row>
    <row r="1011" spans="2:10" ht="12.75" customHeight="1">
      <c r="B1011" s="154" t="s">
        <v>321</v>
      </c>
      <c r="C1011" s="155">
        <v>1000</v>
      </c>
      <c r="D1011" s="155">
        <v>1004</v>
      </c>
      <c r="E1011" s="193" t="s">
        <v>578</v>
      </c>
      <c r="F1011" s="102" t="s">
        <v>320</v>
      </c>
      <c r="G1011" s="102"/>
      <c r="H1011" s="143">
        <f>H1012</f>
        <v>579.6</v>
      </c>
      <c r="I1011" s="143">
        <f>I1012</f>
        <v>579.6</v>
      </c>
      <c r="J1011" s="143">
        <f>J1012</f>
        <v>579.6</v>
      </c>
    </row>
    <row r="1012" spans="2:10" ht="12.75" customHeight="1">
      <c r="B1012" s="154" t="s">
        <v>323</v>
      </c>
      <c r="C1012" s="155">
        <v>1000</v>
      </c>
      <c r="D1012" s="155">
        <v>1004</v>
      </c>
      <c r="E1012" s="193" t="s">
        <v>578</v>
      </c>
      <c r="F1012" s="102" t="s">
        <v>322</v>
      </c>
      <c r="G1012" s="102"/>
      <c r="H1012" s="143">
        <f>H1013+H1014+H1015</f>
        <v>579.6</v>
      </c>
      <c r="I1012" s="143">
        <f>I1013+I1014+I1015</f>
        <v>579.6</v>
      </c>
      <c r="J1012" s="143">
        <f>J1013+J1014+J1015</f>
        <v>579.6</v>
      </c>
    </row>
    <row r="1013" spans="2:10" ht="14.25" customHeight="1">
      <c r="B1013" s="154" t="s">
        <v>273</v>
      </c>
      <c r="C1013" s="155">
        <v>1000</v>
      </c>
      <c r="D1013" s="155">
        <v>1004</v>
      </c>
      <c r="E1013" s="193" t="s">
        <v>578</v>
      </c>
      <c r="F1013" s="102" t="s">
        <v>322</v>
      </c>
      <c r="G1013" s="102" t="s">
        <v>297</v>
      </c>
      <c r="H1013" s="143">
        <f>'Прил. 8'!I471</f>
        <v>295.6</v>
      </c>
      <c r="I1013" s="143">
        <f>'Прил. 8'!J471</f>
        <v>424.3</v>
      </c>
      <c r="J1013" s="143">
        <f>'Прил. 8'!K471</f>
        <v>424.7</v>
      </c>
    </row>
    <row r="1014" spans="2:10" ht="14.25" customHeight="1">
      <c r="B1014" s="154" t="s">
        <v>274</v>
      </c>
      <c r="C1014" s="155">
        <v>1000</v>
      </c>
      <c r="D1014" s="155">
        <v>1004</v>
      </c>
      <c r="E1014" s="193" t="s">
        <v>578</v>
      </c>
      <c r="F1014" s="102" t="s">
        <v>322</v>
      </c>
      <c r="G1014" s="102" t="s">
        <v>333</v>
      </c>
      <c r="H1014" s="143">
        <f>'Прил. 8'!I472</f>
        <v>284</v>
      </c>
      <c r="I1014" s="143">
        <f>'Прил. 8'!J472</f>
        <v>155.3</v>
      </c>
      <c r="J1014" s="143">
        <f>'Прил. 8'!K472</f>
        <v>154.9</v>
      </c>
    </row>
    <row r="1015" spans="2:10" ht="14.25" customHeight="1">
      <c r="B1015" s="154" t="s">
        <v>275</v>
      </c>
      <c r="C1015" s="155">
        <v>1000</v>
      </c>
      <c r="D1015" s="155">
        <v>1004</v>
      </c>
      <c r="E1015" s="193" t="s">
        <v>578</v>
      </c>
      <c r="F1015" s="102" t="s">
        <v>322</v>
      </c>
      <c r="G1015" s="102" t="s">
        <v>307</v>
      </c>
      <c r="H1015" s="143"/>
      <c r="I1015" s="143"/>
      <c r="J1015" s="143"/>
    </row>
    <row r="1016" spans="2:10" ht="15.75" customHeight="1">
      <c r="B1016" s="247" t="s">
        <v>277</v>
      </c>
      <c r="C1016" s="155">
        <v>1000</v>
      </c>
      <c r="D1016" s="155">
        <v>1004</v>
      </c>
      <c r="E1016" s="155" t="s">
        <v>278</v>
      </c>
      <c r="F1016" s="101"/>
      <c r="G1016" s="101"/>
      <c r="H1016" s="143">
        <f>H1017+H1021+H1025+H1029+H1035+H1039+H1043</f>
        <v>11869.2</v>
      </c>
      <c r="I1016" s="143">
        <f>I1017+I1021+I1025+I1029+I1035+I1039+I1043</f>
        <v>2653.3</v>
      </c>
      <c r="J1016" s="143">
        <f>J1017+J1021+J1025+J1029+J1035+J1039+J1043</f>
        <v>2626.3</v>
      </c>
    </row>
    <row r="1017" spans="2:10" ht="27.75" customHeight="1" hidden="1">
      <c r="B1017" s="159" t="s">
        <v>175</v>
      </c>
      <c r="C1017" s="155">
        <v>1000</v>
      </c>
      <c r="D1017" s="155">
        <v>1004</v>
      </c>
      <c r="E1017" s="248" t="s">
        <v>579</v>
      </c>
      <c r="F1017" s="101"/>
      <c r="G1017" s="101"/>
      <c r="H1017" s="143">
        <f>H1018</f>
        <v>0</v>
      </c>
      <c r="I1017" s="143">
        <f>I1018</f>
        <v>0</v>
      </c>
      <c r="J1017" s="143">
        <f>J1018</f>
        <v>0</v>
      </c>
    </row>
    <row r="1018" spans="2:10" ht="12.75" customHeight="1" hidden="1">
      <c r="B1018" s="154" t="s">
        <v>321</v>
      </c>
      <c r="C1018" s="155">
        <v>1000</v>
      </c>
      <c r="D1018" s="155">
        <v>1004</v>
      </c>
      <c r="E1018" s="248" t="s">
        <v>579</v>
      </c>
      <c r="F1018" s="102" t="s">
        <v>320</v>
      </c>
      <c r="G1018" s="101"/>
      <c r="H1018" s="143">
        <f>H1019</f>
        <v>0</v>
      </c>
      <c r="I1018" s="143">
        <f>I1019</f>
        <v>0</v>
      </c>
      <c r="J1018" s="143">
        <f>J1019</f>
        <v>0</v>
      </c>
    </row>
    <row r="1019" spans="2:10" ht="12.75" customHeight="1" hidden="1">
      <c r="B1019" s="154" t="s">
        <v>580</v>
      </c>
      <c r="C1019" s="155">
        <v>1000</v>
      </c>
      <c r="D1019" s="155">
        <v>1004</v>
      </c>
      <c r="E1019" s="248" t="s">
        <v>579</v>
      </c>
      <c r="F1019" s="102" t="s">
        <v>581</v>
      </c>
      <c r="G1019" s="102"/>
      <c r="H1019" s="143">
        <f>H1020</f>
        <v>0</v>
      </c>
      <c r="I1019" s="143">
        <f>I1020</f>
        <v>0</v>
      </c>
      <c r="J1019" s="143">
        <f>J1020</f>
        <v>0</v>
      </c>
    </row>
    <row r="1020" spans="2:10" ht="14.25" customHeight="1" hidden="1">
      <c r="B1020" s="154" t="s">
        <v>275</v>
      </c>
      <c r="C1020" s="155">
        <v>1000</v>
      </c>
      <c r="D1020" s="155">
        <v>1004</v>
      </c>
      <c r="E1020" s="248" t="s">
        <v>579</v>
      </c>
      <c r="F1020" s="102" t="s">
        <v>581</v>
      </c>
      <c r="G1020" s="102" t="s">
        <v>307</v>
      </c>
      <c r="H1020" s="143">
        <f>'Прил. 8'!I452</f>
        <v>0</v>
      </c>
      <c r="I1020" s="143">
        <f>'Прил. 8'!J452</f>
        <v>0</v>
      </c>
      <c r="J1020" s="143">
        <f>'Прил. 8'!K452</f>
        <v>0</v>
      </c>
    </row>
    <row r="1021" spans="2:10" ht="40.5" customHeight="1">
      <c r="B1021" s="149" t="s">
        <v>582</v>
      </c>
      <c r="C1021" s="155">
        <v>1000</v>
      </c>
      <c r="D1021" s="155">
        <v>1004</v>
      </c>
      <c r="E1021" s="150" t="s">
        <v>583</v>
      </c>
      <c r="F1021" s="101"/>
      <c r="G1021" s="101"/>
      <c r="H1021" s="143">
        <f>H1022</f>
        <v>422.9</v>
      </c>
      <c r="I1021" s="143">
        <f>I1022</f>
        <v>536.6</v>
      </c>
      <c r="J1021" s="143">
        <f>J1022</f>
        <v>509.6</v>
      </c>
    </row>
    <row r="1022" spans="2:10" ht="12.75" customHeight="1">
      <c r="B1022" s="154" t="s">
        <v>321</v>
      </c>
      <c r="C1022" s="155">
        <v>1000</v>
      </c>
      <c r="D1022" s="155">
        <v>1004</v>
      </c>
      <c r="E1022" s="150" t="s">
        <v>583</v>
      </c>
      <c r="F1022" s="102" t="s">
        <v>320</v>
      </c>
      <c r="G1022" s="101"/>
      <c r="H1022" s="143">
        <f>H1023</f>
        <v>422.9</v>
      </c>
      <c r="I1022" s="143">
        <f>I1023</f>
        <v>536.6</v>
      </c>
      <c r="J1022" s="143">
        <f>J1023</f>
        <v>509.6</v>
      </c>
    </row>
    <row r="1023" spans="2:10" ht="12.75" customHeight="1">
      <c r="B1023" s="154" t="s">
        <v>323</v>
      </c>
      <c r="C1023" s="155">
        <v>1000</v>
      </c>
      <c r="D1023" s="155">
        <v>1004</v>
      </c>
      <c r="E1023" s="150" t="s">
        <v>583</v>
      </c>
      <c r="F1023" s="102" t="s">
        <v>322</v>
      </c>
      <c r="G1023" s="101"/>
      <c r="H1023" s="143">
        <f>H1024</f>
        <v>422.9</v>
      </c>
      <c r="I1023" s="143">
        <f>I1024</f>
        <v>536.6</v>
      </c>
      <c r="J1023" s="143">
        <f>J1024</f>
        <v>509.6</v>
      </c>
    </row>
    <row r="1024" spans="2:10" ht="14.25" customHeight="1">
      <c r="B1024" s="154" t="s">
        <v>274</v>
      </c>
      <c r="C1024" s="155">
        <v>1000</v>
      </c>
      <c r="D1024" s="155">
        <v>1004</v>
      </c>
      <c r="E1024" s="150" t="s">
        <v>583</v>
      </c>
      <c r="F1024" s="102" t="s">
        <v>322</v>
      </c>
      <c r="G1024" s="102">
        <v>3</v>
      </c>
      <c r="H1024" s="143">
        <f>'Прил. 8'!I1003</f>
        <v>422.9</v>
      </c>
      <c r="I1024" s="143">
        <f>'Прил. 8'!J1003</f>
        <v>536.6</v>
      </c>
      <c r="J1024" s="143">
        <f>'Прил. 8'!K1003</f>
        <v>509.6</v>
      </c>
    </row>
    <row r="1025" spans="2:10" ht="91.5" customHeight="1" hidden="1">
      <c r="B1025" s="156" t="s">
        <v>176</v>
      </c>
      <c r="C1025" s="155">
        <v>1000</v>
      </c>
      <c r="D1025" s="155">
        <v>1004</v>
      </c>
      <c r="E1025" s="150" t="s">
        <v>278</v>
      </c>
      <c r="F1025" s="102"/>
      <c r="G1025" s="102"/>
      <c r="H1025" s="143">
        <f>H1026</f>
        <v>0</v>
      </c>
      <c r="I1025" s="143">
        <f>I1026</f>
        <v>0</v>
      </c>
      <c r="J1025" s="143">
        <f>J1026</f>
        <v>0</v>
      </c>
    </row>
    <row r="1026" spans="2:10" ht="14.25" customHeight="1" hidden="1">
      <c r="B1026" s="154" t="s">
        <v>321</v>
      </c>
      <c r="C1026" s="155">
        <v>1000</v>
      </c>
      <c r="D1026" s="155">
        <v>1004</v>
      </c>
      <c r="E1026" s="150" t="s">
        <v>584</v>
      </c>
      <c r="F1026" s="102" t="s">
        <v>320</v>
      </c>
      <c r="G1026" s="102"/>
      <c r="H1026" s="143">
        <f>H1027</f>
        <v>0</v>
      </c>
      <c r="I1026" s="143">
        <f>I1027</f>
        <v>0</v>
      </c>
      <c r="J1026" s="143">
        <f>J1027</f>
        <v>0</v>
      </c>
    </row>
    <row r="1027" spans="2:10" ht="14.25" customHeight="1" hidden="1">
      <c r="B1027" s="154" t="s">
        <v>580</v>
      </c>
      <c r="C1027" s="155">
        <v>1000</v>
      </c>
      <c r="D1027" s="155">
        <v>1004</v>
      </c>
      <c r="E1027" s="150" t="s">
        <v>584</v>
      </c>
      <c r="F1027" s="102" t="s">
        <v>581</v>
      </c>
      <c r="G1027" s="102"/>
      <c r="H1027" s="143">
        <f>H1028</f>
        <v>0</v>
      </c>
      <c r="I1027" s="143">
        <f>I1028</f>
        <v>0</v>
      </c>
      <c r="J1027" s="143">
        <f>J1028</f>
        <v>0</v>
      </c>
    </row>
    <row r="1028" spans="2:10" ht="14.25" customHeight="1" hidden="1">
      <c r="B1028" s="154" t="s">
        <v>274</v>
      </c>
      <c r="C1028" s="155">
        <v>1000</v>
      </c>
      <c r="D1028" s="155">
        <v>1004</v>
      </c>
      <c r="E1028" s="150" t="s">
        <v>584</v>
      </c>
      <c r="F1028" s="102" t="s">
        <v>581</v>
      </c>
      <c r="G1028" s="102" t="s">
        <v>333</v>
      </c>
      <c r="H1028" s="143"/>
      <c r="I1028" s="143"/>
      <c r="J1028" s="143"/>
    </row>
    <row r="1029" spans="2:10" ht="27.75" customHeight="1">
      <c r="B1029" s="149" t="s">
        <v>177</v>
      </c>
      <c r="C1029" s="155">
        <v>1000</v>
      </c>
      <c r="D1029" s="155">
        <v>1004</v>
      </c>
      <c r="E1029" s="150" t="s">
        <v>278</v>
      </c>
      <c r="F1029" s="101"/>
      <c r="G1029" s="101"/>
      <c r="H1029" s="143">
        <f>H1030</f>
        <v>519.6999999999999</v>
      </c>
      <c r="I1029" s="143">
        <f>I1030</f>
        <v>469.7</v>
      </c>
      <c r="J1029" s="143">
        <f>J1030</f>
        <v>469.7</v>
      </c>
    </row>
    <row r="1030" spans="2:10" ht="12.75" customHeight="1">
      <c r="B1030" s="154" t="s">
        <v>321</v>
      </c>
      <c r="C1030" s="155">
        <v>1000</v>
      </c>
      <c r="D1030" s="155">
        <v>1004</v>
      </c>
      <c r="E1030" s="150" t="s">
        <v>585</v>
      </c>
      <c r="F1030" s="102" t="s">
        <v>320</v>
      </c>
      <c r="G1030" s="102"/>
      <c r="H1030" s="143">
        <f>H1031+H1033</f>
        <v>519.6999999999999</v>
      </c>
      <c r="I1030" s="143">
        <f>I1031+I1033</f>
        <v>469.7</v>
      </c>
      <c r="J1030" s="143">
        <f>J1031+J1033</f>
        <v>469.7</v>
      </c>
    </row>
    <row r="1031" spans="2:10" ht="12.75" customHeight="1">
      <c r="B1031" s="154" t="s">
        <v>580</v>
      </c>
      <c r="C1031" s="155">
        <v>1000</v>
      </c>
      <c r="D1031" s="155">
        <v>1004</v>
      </c>
      <c r="E1031" s="150" t="s">
        <v>585</v>
      </c>
      <c r="F1031" s="102" t="s">
        <v>581</v>
      </c>
      <c r="G1031" s="102"/>
      <c r="H1031" s="143">
        <f>H1032</f>
        <v>449.4</v>
      </c>
      <c r="I1031" s="143">
        <f>I1032</f>
        <v>399.4</v>
      </c>
      <c r="J1031" s="143">
        <f>J1032</f>
        <v>399.4</v>
      </c>
    </row>
    <row r="1032" spans="2:10" ht="14.25" customHeight="1">
      <c r="B1032" s="154" t="s">
        <v>274</v>
      </c>
      <c r="C1032" s="155">
        <v>1000</v>
      </c>
      <c r="D1032" s="155">
        <v>1004</v>
      </c>
      <c r="E1032" s="150" t="s">
        <v>585</v>
      </c>
      <c r="F1032" s="102" t="s">
        <v>581</v>
      </c>
      <c r="G1032" s="102">
        <v>3</v>
      </c>
      <c r="H1032" s="143">
        <f>'Прил. 8'!I460</f>
        <v>449.4</v>
      </c>
      <c r="I1032" s="143">
        <f>'Прил. 8'!J460</f>
        <v>399.4</v>
      </c>
      <c r="J1032" s="143">
        <f>'Прил. 8'!K460</f>
        <v>399.4</v>
      </c>
    </row>
    <row r="1033" spans="2:10" ht="12.75" customHeight="1">
      <c r="B1033" s="154" t="s">
        <v>323</v>
      </c>
      <c r="C1033" s="155">
        <v>1000</v>
      </c>
      <c r="D1033" s="155">
        <v>1004</v>
      </c>
      <c r="E1033" s="150" t="s">
        <v>585</v>
      </c>
      <c r="F1033" s="102" t="s">
        <v>322</v>
      </c>
      <c r="G1033" s="102"/>
      <c r="H1033" s="143">
        <f>H1034</f>
        <v>70.3</v>
      </c>
      <c r="I1033" s="143">
        <f>I1034</f>
        <v>70.3</v>
      </c>
      <c r="J1033" s="143">
        <f>J1034</f>
        <v>70.3</v>
      </c>
    </row>
    <row r="1034" spans="2:10" ht="14.25" customHeight="1">
      <c r="B1034" s="154" t="s">
        <v>274</v>
      </c>
      <c r="C1034" s="155">
        <v>1000</v>
      </c>
      <c r="D1034" s="155">
        <v>1004</v>
      </c>
      <c r="E1034" s="150" t="s">
        <v>585</v>
      </c>
      <c r="F1034" s="102" t="s">
        <v>322</v>
      </c>
      <c r="G1034" s="102" t="s">
        <v>333</v>
      </c>
      <c r="H1034" s="143">
        <f>'Прил. 8'!I462</f>
        <v>70.3</v>
      </c>
      <c r="I1034" s="143">
        <f>'Прил. 8'!J462</f>
        <v>70.3</v>
      </c>
      <c r="J1034" s="143">
        <f>'Прил. 8'!K462</f>
        <v>70.3</v>
      </c>
    </row>
    <row r="1035" spans="2:10" ht="54" customHeight="1" hidden="1">
      <c r="B1035" s="147" t="s">
        <v>586</v>
      </c>
      <c r="C1035" s="155">
        <v>1000</v>
      </c>
      <c r="D1035" s="155">
        <v>1004</v>
      </c>
      <c r="E1035" s="175" t="s">
        <v>587</v>
      </c>
      <c r="F1035" s="102"/>
      <c r="G1035" s="102"/>
      <c r="H1035" s="143">
        <f>H1036</f>
        <v>0</v>
      </c>
      <c r="I1035" s="143">
        <f>I1036</f>
        <v>0</v>
      </c>
      <c r="J1035" s="143">
        <f>J1036</f>
        <v>0</v>
      </c>
    </row>
    <row r="1036" spans="2:10" ht="12.75" customHeight="1" hidden="1">
      <c r="B1036" s="147" t="s">
        <v>289</v>
      </c>
      <c r="C1036" s="155">
        <v>1000</v>
      </c>
      <c r="D1036" s="155">
        <v>1004</v>
      </c>
      <c r="E1036" s="175" t="s">
        <v>587</v>
      </c>
      <c r="F1036" s="102" t="s">
        <v>320</v>
      </c>
      <c r="G1036" s="102"/>
      <c r="H1036" s="143">
        <f>H1037</f>
        <v>0</v>
      </c>
      <c r="I1036" s="143">
        <f>I1037</f>
        <v>0</v>
      </c>
      <c r="J1036" s="143">
        <f>J1037</f>
        <v>0</v>
      </c>
    </row>
    <row r="1037" spans="2:10" ht="12.75" customHeight="1" hidden="1">
      <c r="B1037" s="147" t="s">
        <v>291</v>
      </c>
      <c r="C1037" s="155">
        <v>1000</v>
      </c>
      <c r="D1037" s="155">
        <v>1004</v>
      </c>
      <c r="E1037" s="175" t="s">
        <v>587</v>
      </c>
      <c r="F1037" s="102" t="s">
        <v>322</v>
      </c>
      <c r="G1037" s="102"/>
      <c r="H1037" s="143">
        <f>H1038</f>
        <v>0</v>
      </c>
      <c r="I1037" s="143">
        <f>I1038</f>
        <v>0</v>
      </c>
      <c r="J1037" s="143">
        <f>J1038</f>
        <v>0</v>
      </c>
    </row>
    <row r="1038" spans="2:10" ht="14.25" customHeight="1" hidden="1">
      <c r="B1038" s="147" t="s">
        <v>274</v>
      </c>
      <c r="C1038" s="155">
        <v>1000</v>
      </c>
      <c r="D1038" s="155">
        <v>1004</v>
      </c>
      <c r="E1038" s="175" t="s">
        <v>587</v>
      </c>
      <c r="F1038" s="102" t="s">
        <v>322</v>
      </c>
      <c r="G1038" s="102" t="s">
        <v>333</v>
      </c>
      <c r="H1038" s="143">
        <f>'Прил. 8'!I466</f>
        <v>0</v>
      </c>
      <c r="I1038" s="143">
        <f>'Прил. 8'!J466</f>
        <v>0</v>
      </c>
      <c r="J1038" s="143">
        <f>'Прил. 8'!K466</f>
        <v>0</v>
      </c>
    </row>
    <row r="1039" spans="2:10" ht="40.5" customHeight="1">
      <c r="B1039" s="149" t="s">
        <v>588</v>
      </c>
      <c r="C1039" s="155">
        <v>1000</v>
      </c>
      <c r="D1039" s="155">
        <v>1004</v>
      </c>
      <c r="E1039" s="155" t="s">
        <v>589</v>
      </c>
      <c r="F1039" s="102"/>
      <c r="G1039" s="102"/>
      <c r="H1039" s="143">
        <f>H1040</f>
        <v>50</v>
      </c>
      <c r="I1039" s="143">
        <f>I1040</f>
        <v>50</v>
      </c>
      <c r="J1039" s="143">
        <f>J1040</f>
        <v>50</v>
      </c>
    </row>
    <row r="1040" spans="2:10" ht="12.75" customHeight="1">
      <c r="B1040" s="147" t="s">
        <v>321</v>
      </c>
      <c r="C1040" s="155">
        <v>1000</v>
      </c>
      <c r="D1040" s="155">
        <v>1004</v>
      </c>
      <c r="E1040" s="155" t="s">
        <v>589</v>
      </c>
      <c r="F1040" s="102" t="s">
        <v>320</v>
      </c>
      <c r="G1040" s="102"/>
      <c r="H1040" s="143">
        <f>H1041</f>
        <v>50</v>
      </c>
      <c r="I1040" s="143">
        <f>I1041</f>
        <v>50</v>
      </c>
      <c r="J1040" s="143">
        <f>J1041</f>
        <v>50</v>
      </c>
    </row>
    <row r="1041" spans="2:10" ht="12.75" customHeight="1">
      <c r="B1041" s="147" t="s">
        <v>580</v>
      </c>
      <c r="C1041" s="155">
        <v>1000</v>
      </c>
      <c r="D1041" s="155">
        <v>1004</v>
      </c>
      <c r="E1041" s="155" t="s">
        <v>589</v>
      </c>
      <c r="F1041" s="102" t="s">
        <v>581</v>
      </c>
      <c r="G1041" s="102"/>
      <c r="H1041" s="143">
        <f>H1042</f>
        <v>50</v>
      </c>
      <c r="I1041" s="143">
        <f>I1042</f>
        <v>50</v>
      </c>
      <c r="J1041" s="143">
        <f>J1042</f>
        <v>50</v>
      </c>
    </row>
    <row r="1042" spans="2:10" ht="14.25" customHeight="1">
      <c r="B1042" s="147" t="s">
        <v>274</v>
      </c>
      <c r="C1042" s="155">
        <v>1000</v>
      </c>
      <c r="D1042" s="155">
        <v>1004</v>
      </c>
      <c r="E1042" s="155" t="s">
        <v>589</v>
      </c>
      <c r="F1042" s="102" t="s">
        <v>581</v>
      </c>
      <c r="G1042" s="102">
        <v>3</v>
      </c>
      <c r="H1042" s="143">
        <f>'Прил. 8'!I477</f>
        <v>50</v>
      </c>
      <c r="I1042" s="143">
        <f>'Прил. 8'!J477</f>
        <v>50</v>
      </c>
      <c r="J1042" s="143">
        <f>'Прил. 8'!K477</f>
        <v>50</v>
      </c>
    </row>
    <row r="1043" spans="2:10" ht="40.5" customHeight="1">
      <c r="B1043" s="147" t="s">
        <v>590</v>
      </c>
      <c r="C1043" s="155">
        <v>1000</v>
      </c>
      <c r="D1043" s="155">
        <v>1004</v>
      </c>
      <c r="E1043" s="175" t="s">
        <v>591</v>
      </c>
      <c r="F1043" s="102"/>
      <c r="G1043" s="102"/>
      <c r="H1043" s="143">
        <f>H1044+H1047</f>
        <v>10876.6</v>
      </c>
      <c r="I1043" s="143">
        <f>I1044</f>
        <v>1597</v>
      </c>
      <c r="J1043" s="143">
        <f>J1044</f>
        <v>1597</v>
      </c>
    </row>
    <row r="1044" spans="2:10" ht="15.75" customHeight="1">
      <c r="B1044" s="147" t="s">
        <v>419</v>
      </c>
      <c r="C1044" s="155">
        <v>1000</v>
      </c>
      <c r="D1044" s="155">
        <v>1004</v>
      </c>
      <c r="E1044" s="175" t="s">
        <v>591</v>
      </c>
      <c r="F1044" s="102" t="s">
        <v>394</v>
      </c>
      <c r="G1044" s="102"/>
      <c r="H1044" s="143">
        <f>H1045</f>
        <v>9759.6</v>
      </c>
      <c r="I1044" s="143">
        <f>I1045</f>
        <v>1597</v>
      </c>
      <c r="J1044" s="143">
        <f>J1045</f>
        <v>1597</v>
      </c>
    </row>
    <row r="1045" spans="2:10" ht="12.75" customHeight="1">
      <c r="B1045" s="149" t="s">
        <v>395</v>
      </c>
      <c r="C1045" s="155">
        <v>1000</v>
      </c>
      <c r="D1045" s="155">
        <v>1004</v>
      </c>
      <c r="E1045" s="175" t="s">
        <v>591</v>
      </c>
      <c r="F1045" s="102" t="s">
        <v>396</v>
      </c>
      <c r="G1045" s="102"/>
      <c r="H1045" s="143">
        <f>H1046</f>
        <v>9759.6</v>
      </c>
      <c r="I1045" s="143">
        <f>I1046</f>
        <v>1597</v>
      </c>
      <c r="J1045" s="143">
        <f>J1046</f>
        <v>1597</v>
      </c>
    </row>
    <row r="1046" spans="2:10" ht="14.25" customHeight="1">
      <c r="B1046" s="147" t="s">
        <v>274</v>
      </c>
      <c r="C1046" s="155">
        <v>1000</v>
      </c>
      <c r="D1046" s="155">
        <v>1004</v>
      </c>
      <c r="E1046" s="175" t="s">
        <v>591</v>
      </c>
      <c r="F1046" s="102" t="s">
        <v>396</v>
      </c>
      <c r="G1046" s="102" t="s">
        <v>333</v>
      </c>
      <c r="H1046" s="143">
        <f>'Прил. 8'!I78</f>
        <v>9759.6</v>
      </c>
      <c r="I1046" s="143">
        <f>'Прил. 8'!J78</f>
        <v>1597</v>
      </c>
      <c r="J1046" s="143">
        <f>'Прил. 8'!K78</f>
        <v>1597</v>
      </c>
    </row>
    <row r="1047" spans="2:10" ht="41.25" customHeight="1" hidden="1">
      <c r="B1047" s="147" t="s">
        <v>590</v>
      </c>
      <c r="C1047" s="155">
        <v>1000</v>
      </c>
      <c r="D1047" s="155">
        <v>1004</v>
      </c>
      <c r="E1047" s="176" t="s">
        <v>592</v>
      </c>
      <c r="F1047" s="102"/>
      <c r="G1047" s="102"/>
      <c r="H1047" s="103">
        <f>H1048</f>
        <v>1117</v>
      </c>
      <c r="I1047" s="143">
        <v>0</v>
      </c>
      <c r="J1047" s="143">
        <v>0</v>
      </c>
    </row>
    <row r="1048" spans="2:10" ht="27.75" customHeight="1" hidden="1">
      <c r="B1048" s="147" t="s">
        <v>419</v>
      </c>
      <c r="C1048" s="155">
        <v>1000</v>
      </c>
      <c r="D1048" s="155">
        <v>1004</v>
      </c>
      <c r="E1048" s="176" t="s">
        <v>592</v>
      </c>
      <c r="F1048" s="102" t="s">
        <v>394</v>
      </c>
      <c r="G1048" s="102"/>
      <c r="H1048" s="103">
        <f>H1049</f>
        <v>1117</v>
      </c>
      <c r="I1048" s="143">
        <v>0</v>
      </c>
      <c r="J1048" s="143">
        <v>0</v>
      </c>
    </row>
    <row r="1049" spans="2:10" ht="14.25" customHeight="1" hidden="1">
      <c r="B1049" s="249" t="s">
        <v>395</v>
      </c>
      <c r="C1049" s="155">
        <v>1000</v>
      </c>
      <c r="D1049" s="155">
        <v>1004</v>
      </c>
      <c r="E1049" s="176" t="s">
        <v>592</v>
      </c>
      <c r="F1049" s="102" t="s">
        <v>396</v>
      </c>
      <c r="G1049" s="102"/>
      <c r="H1049" s="103">
        <f>H1050</f>
        <v>1117</v>
      </c>
      <c r="I1049" s="143">
        <v>0</v>
      </c>
      <c r="J1049" s="143">
        <v>0</v>
      </c>
    </row>
    <row r="1050" spans="2:10" ht="14.25" customHeight="1" hidden="1">
      <c r="B1050" s="147" t="s">
        <v>274</v>
      </c>
      <c r="C1050" s="155">
        <v>1000</v>
      </c>
      <c r="D1050" s="155">
        <v>1004</v>
      </c>
      <c r="E1050" s="176" t="s">
        <v>592</v>
      </c>
      <c r="F1050" s="102" t="s">
        <v>396</v>
      </c>
      <c r="G1050" s="102" t="s">
        <v>333</v>
      </c>
      <c r="H1050" s="103">
        <f>'Прил. 8'!I82</f>
        <v>1117</v>
      </c>
      <c r="I1050" s="103">
        <f>'Прил. 8'!J82</f>
        <v>0</v>
      </c>
      <c r="J1050" s="103">
        <f>'Прил. 8'!K82</f>
        <v>0</v>
      </c>
    </row>
    <row r="1051" spans="2:10" ht="12.75" customHeight="1">
      <c r="B1051" s="145" t="s">
        <v>251</v>
      </c>
      <c r="C1051" s="146" t="s">
        <v>244</v>
      </c>
      <c r="D1051" s="146" t="s">
        <v>252</v>
      </c>
      <c r="E1051" s="102"/>
      <c r="F1051" s="102"/>
      <c r="G1051" s="102"/>
      <c r="H1051" s="143">
        <f>H1052+H1060+H1068+H1072</f>
        <v>2422.4</v>
      </c>
      <c r="I1051" s="143">
        <f>I1052</f>
        <v>1322.5</v>
      </c>
      <c r="J1051" s="143">
        <f>J1052</f>
        <v>1322.5</v>
      </c>
    </row>
    <row r="1052" spans="2:10" ht="12.75" customHeight="1">
      <c r="B1052" s="147" t="s">
        <v>277</v>
      </c>
      <c r="C1052" s="102" t="s">
        <v>244</v>
      </c>
      <c r="D1052" s="102" t="s">
        <v>252</v>
      </c>
      <c r="E1052" s="155" t="s">
        <v>278</v>
      </c>
      <c r="F1052" s="102"/>
      <c r="G1052" s="102"/>
      <c r="H1052" s="143">
        <f>H1053</f>
        <v>1322.5</v>
      </c>
      <c r="I1052" s="143">
        <f>I1053</f>
        <v>1322.5</v>
      </c>
      <c r="J1052" s="143">
        <f>J1053</f>
        <v>1322.5</v>
      </c>
    </row>
    <row r="1053" spans="2:10" ht="15.75" customHeight="1">
      <c r="B1053" s="149" t="s">
        <v>593</v>
      </c>
      <c r="C1053" s="102" t="s">
        <v>244</v>
      </c>
      <c r="D1053" s="102" t="s">
        <v>252</v>
      </c>
      <c r="E1053" s="150" t="s">
        <v>594</v>
      </c>
      <c r="F1053" s="102"/>
      <c r="G1053" s="102"/>
      <c r="H1053" s="143">
        <f>H1054+H1057</f>
        <v>1322.5</v>
      </c>
      <c r="I1053" s="143">
        <f>I1054+I1057</f>
        <v>1322.5</v>
      </c>
      <c r="J1053" s="143">
        <f>J1054+J1057</f>
        <v>1322.5</v>
      </c>
    </row>
    <row r="1054" spans="2:10" ht="41.25" customHeight="1">
      <c r="B1054" s="147" t="s">
        <v>281</v>
      </c>
      <c r="C1054" s="102" t="s">
        <v>244</v>
      </c>
      <c r="D1054" s="102" t="s">
        <v>252</v>
      </c>
      <c r="E1054" s="150" t="s">
        <v>594</v>
      </c>
      <c r="F1054" s="102" t="s">
        <v>282</v>
      </c>
      <c r="G1054" s="102"/>
      <c r="H1054" s="143">
        <f>H1055</f>
        <v>1171.6</v>
      </c>
      <c r="I1054" s="143">
        <f>I1055</f>
        <v>1238.5</v>
      </c>
      <c r="J1054" s="143">
        <f>J1055</f>
        <v>1238.5</v>
      </c>
    </row>
    <row r="1055" spans="2:10" ht="12.75" customHeight="1">
      <c r="B1055" s="147" t="s">
        <v>283</v>
      </c>
      <c r="C1055" s="102" t="s">
        <v>244</v>
      </c>
      <c r="D1055" s="102" t="s">
        <v>252</v>
      </c>
      <c r="E1055" s="150" t="s">
        <v>594</v>
      </c>
      <c r="F1055" s="102" t="s">
        <v>284</v>
      </c>
      <c r="G1055" s="102"/>
      <c r="H1055" s="143">
        <f>H1056</f>
        <v>1171.6</v>
      </c>
      <c r="I1055" s="143">
        <f>I1056</f>
        <v>1238.5</v>
      </c>
      <c r="J1055" s="143">
        <f>J1056</f>
        <v>1238.5</v>
      </c>
    </row>
    <row r="1056" spans="2:10" ht="14.25" customHeight="1">
      <c r="B1056" s="147" t="s">
        <v>274</v>
      </c>
      <c r="C1056" s="102" t="s">
        <v>244</v>
      </c>
      <c r="D1056" s="102" t="s">
        <v>252</v>
      </c>
      <c r="E1056" s="150" t="s">
        <v>594</v>
      </c>
      <c r="F1056" s="102" t="s">
        <v>284</v>
      </c>
      <c r="G1056" s="102">
        <v>3</v>
      </c>
      <c r="H1056" s="143">
        <f>'Прил. 8'!I483</f>
        <v>1171.6</v>
      </c>
      <c r="I1056" s="143">
        <f>'Прил. 8'!J483</f>
        <v>1238.5</v>
      </c>
      <c r="J1056" s="143">
        <f>'Прил. 8'!K483</f>
        <v>1238.5</v>
      </c>
    </row>
    <row r="1057" spans="2:10" ht="12.75" customHeight="1">
      <c r="B1057" s="147" t="s">
        <v>289</v>
      </c>
      <c r="C1057" s="102" t="s">
        <v>244</v>
      </c>
      <c r="D1057" s="102" t="s">
        <v>252</v>
      </c>
      <c r="E1057" s="150" t="s">
        <v>594</v>
      </c>
      <c r="F1057" s="102" t="s">
        <v>290</v>
      </c>
      <c r="G1057" s="102"/>
      <c r="H1057" s="143">
        <f>H1058</f>
        <v>150.9</v>
      </c>
      <c r="I1057" s="143">
        <f>I1058</f>
        <v>84</v>
      </c>
      <c r="J1057" s="143">
        <f>J1058</f>
        <v>84</v>
      </c>
    </row>
    <row r="1058" spans="2:10" ht="12.75" customHeight="1">
      <c r="B1058" s="147" t="s">
        <v>291</v>
      </c>
      <c r="C1058" s="102" t="s">
        <v>244</v>
      </c>
      <c r="D1058" s="102" t="s">
        <v>252</v>
      </c>
      <c r="E1058" s="150" t="s">
        <v>594</v>
      </c>
      <c r="F1058" s="102" t="s">
        <v>292</v>
      </c>
      <c r="G1058" s="102"/>
      <c r="H1058" s="143">
        <f>H1059</f>
        <v>150.9</v>
      </c>
      <c r="I1058" s="143">
        <f>I1059</f>
        <v>84</v>
      </c>
      <c r="J1058" s="143">
        <f>J1059</f>
        <v>84</v>
      </c>
    </row>
    <row r="1059" spans="2:10" ht="12.75" customHeight="1">
      <c r="B1059" s="147" t="s">
        <v>274</v>
      </c>
      <c r="C1059" s="102" t="s">
        <v>244</v>
      </c>
      <c r="D1059" s="102" t="s">
        <v>252</v>
      </c>
      <c r="E1059" s="150" t="s">
        <v>594</v>
      </c>
      <c r="F1059" s="102" t="s">
        <v>292</v>
      </c>
      <c r="G1059" s="102">
        <v>3</v>
      </c>
      <c r="H1059" s="143">
        <f>'Прил. 8'!I486</f>
        <v>150.9</v>
      </c>
      <c r="I1059" s="143">
        <f>'Прил. 8'!J486</f>
        <v>84</v>
      </c>
      <c r="J1059" s="143">
        <f>'Прил. 8'!K486</f>
        <v>84</v>
      </c>
    </row>
    <row r="1060" spans="2:10" ht="41.25" customHeight="1">
      <c r="B1060" s="151" t="s">
        <v>285</v>
      </c>
      <c r="C1060" s="102" t="s">
        <v>244</v>
      </c>
      <c r="D1060" s="102" t="s">
        <v>252</v>
      </c>
      <c r="E1060" s="155" t="s">
        <v>286</v>
      </c>
      <c r="F1060" s="102"/>
      <c r="G1060" s="102"/>
      <c r="H1060" s="103">
        <f>H1061</f>
        <v>26</v>
      </c>
      <c r="I1060" s="103">
        <f>I1061</f>
        <v>0</v>
      </c>
      <c r="J1060" s="103">
        <f>J1061</f>
        <v>0</v>
      </c>
    </row>
    <row r="1061" spans="2:10" ht="41.25" customHeight="1">
      <c r="B1061" s="153" t="s">
        <v>281</v>
      </c>
      <c r="C1061" s="102" t="s">
        <v>244</v>
      </c>
      <c r="D1061" s="102" t="s">
        <v>252</v>
      </c>
      <c r="E1061" s="155" t="s">
        <v>286</v>
      </c>
      <c r="F1061" s="102" t="s">
        <v>282</v>
      </c>
      <c r="G1061" s="102"/>
      <c r="H1061" s="103">
        <f>H1062</f>
        <v>26</v>
      </c>
      <c r="I1061" s="103">
        <f>I1062</f>
        <v>0</v>
      </c>
      <c r="J1061" s="103">
        <f>J1062</f>
        <v>0</v>
      </c>
    </row>
    <row r="1062" spans="2:10" ht="12.75" customHeight="1">
      <c r="B1062" s="154" t="s">
        <v>283</v>
      </c>
      <c r="C1062" s="102" t="s">
        <v>244</v>
      </c>
      <c r="D1062" s="102" t="s">
        <v>252</v>
      </c>
      <c r="E1062" s="155" t="s">
        <v>286</v>
      </c>
      <c r="F1062" s="102" t="s">
        <v>284</v>
      </c>
      <c r="G1062" s="102"/>
      <c r="H1062" s="103">
        <f>H1063</f>
        <v>26</v>
      </c>
      <c r="I1062" s="103">
        <f>I1063</f>
        <v>0</v>
      </c>
      <c r="J1062" s="103">
        <f>J1063</f>
        <v>0</v>
      </c>
    </row>
    <row r="1063" spans="2:10" ht="12.75" customHeight="1">
      <c r="B1063" s="154" t="s">
        <v>274</v>
      </c>
      <c r="C1063" s="102" t="s">
        <v>244</v>
      </c>
      <c r="D1063" s="102" t="s">
        <v>252</v>
      </c>
      <c r="E1063" s="155" t="s">
        <v>286</v>
      </c>
      <c r="F1063" s="102" t="s">
        <v>284</v>
      </c>
      <c r="G1063" s="102">
        <v>3</v>
      </c>
      <c r="H1063" s="103">
        <f>'Прил. 8'!I490</f>
        <v>26</v>
      </c>
      <c r="I1063" s="103">
        <f>'Прил. 8'!J490</f>
        <v>0</v>
      </c>
      <c r="J1063" s="103">
        <f>'Прил. 8'!K490</f>
        <v>0</v>
      </c>
    </row>
    <row r="1064" spans="2:10" ht="25.5" customHeight="1" hidden="1">
      <c r="B1064" s="250"/>
      <c r="C1064" s="102"/>
      <c r="D1064" s="102"/>
      <c r="E1064" s="190"/>
      <c r="F1064" s="102"/>
      <c r="G1064" s="102"/>
      <c r="H1064" s="143">
        <f>H1065</f>
        <v>0</v>
      </c>
      <c r="I1064" s="143"/>
      <c r="J1064" s="143"/>
    </row>
    <row r="1065" spans="2:10" ht="25.5" customHeight="1" hidden="1">
      <c r="B1065" s="154"/>
      <c r="C1065" s="102"/>
      <c r="D1065" s="102"/>
      <c r="E1065" s="190"/>
      <c r="F1065" s="102"/>
      <c r="G1065" s="102"/>
      <c r="H1065" s="143">
        <f>H1066</f>
        <v>0</v>
      </c>
      <c r="I1065" s="143"/>
      <c r="J1065" s="143"/>
    </row>
    <row r="1066" spans="2:10" ht="12.75" customHeight="1" hidden="1">
      <c r="B1066" s="154"/>
      <c r="C1066" s="102"/>
      <c r="D1066" s="102"/>
      <c r="E1066" s="190"/>
      <c r="F1066" s="102"/>
      <c r="G1066" s="102"/>
      <c r="H1066" s="143">
        <f>H1067</f>
        <v>0</v>
      </c>
      <c r="I1066" s="143"/>
      <c r="J1066" s="143"/>
    </row>
    <row r="1067" spans="2:10" ht="12.75" customHeight="1" hidden="1">
      <c r="B1067" s="154"/>
      <c r="C1067" s="102"/>
      <c r="D1067" s="102"/>
      <c r="E1067" s="190"/>
      <c r="F1067" s="102"/>
      <c r="G1067" s="102" t="s">
        <v>297</v>
      </c>
      <c r="H1067" s="143">
        <v>0</v>
      </c>
      <c r="I1067" s="143"/>
      <c r="J1067" s="143"/>
    </row>
    <row r="1068" spans="2:10" ht="85.5">
      <c r="B1068" s="251" t="s">
        <v>355</v>
      </c>
      <c r="C1068" s="165" t="s">
        <v>244</v>
      </c>
      <c r="D1068" s="165" t="s">
        <v>252</v>
      </c>
      <c r="E1068" s="182" t="s">
        <v>278</v>
      </c>
      <c r="F1068" s="165"/>
      <c r="G1068" s="165"/>
      <c r="H1068" s="143">
        <f>H1069</f>
        <v>869.1</v>
      </c>
      <c r="I1068" s="143"/>
      <c r="J1068" s="143"/>
    </row>
    <row r="1069" spans="2:10" ht="12.75" customHeight="1">
      <c r="B1069" s="252" t="s">
        <v>289</v>
      </c>
      <c r="C1069" s="165" t="s">
        <v>244</v>
      </c>
      <c r="D1069" s="165" t="s">
        <v>252</v>
      </c>
      <c r="E1069" s="182" t="s">
        <v>356</v>
      </c>
      <c r="F1069" s="165" t="s">
        <v>290</v>
      </c>
      <c r="G1069" s="165"/>
      <c r="H1069" s="143">
        <f>H1070</f>
        <v>869.1</v>
      </c>
      <c r="I1069" s="143"/>
      <c r="J1069" s="143"/>
    </row>
    <row r="1070" spans="2:10" ht="12.75" customHeight="1">
      <c r="B1070" s="252" t="s">
        <v>291</v>
      </c>
      <c r="C1070" s="165" t="s">
        <v>244</v>
      </c>
      <c r="D1070" s="165" t="s">
        <v>252</v>
      </c>
      <c r="E1070" s="182" t="s">
        <v>356</v>
      </c>
      <c r="F1070" s="165" t="s">
        <v>292</v>
      </c>
      <c r="G1070" s="165"/>
      <c r="H1070" s="143">
        <f>H1071</f>
        <v>869.1</v>
      </c>
      <c r="I1070" s="143"/>
      <c r="J1070" s="143"/>
    </row>
    <row r="1071" spans="2:10" ht="12.75" customHeight="1">
      <c r="B1071" s="253" t="s">
        <v>275</v>
      </c>
      <c r="C1071" s="165" t="s">
        <v>244</v>
      </c>
      <c r="D1071" s="165" t="s">
        <v>252</v>
      </c>
      <c r="E1071" s="182" t="s">
        <v>356</v>
      </c>
      <c r="F1071" s="165" t="s">
        <v>292</v>
      </c>
      <c r="G1071" s="165" t="s">
        <v>307</v>
      </c>
      <c r="H1071" s="143">
        <f>'Прил. 8'!I494</f>
        <v>869.1</v>
      </c>
      <c r="I1071" s="143"/>
      <c r="J1071" s="143"/>
    </row>
    <row r="1072" spans="2:10" ht="99.75">
      <c r="B1072" s="251" t="s">
        <v>595</v>
      </c>
      <c r="C1072" s="165" t="s">
        <v>244</v>
      </c>
      <c r="D1072" s="165" t="s">
        <v>252</v>
      </c>
      <c r="E1072" s="182" t="s">
        <v>278</v>
      </c>
      <c r="F1072" s="165"/>
      <c r="G1072" s="165"/>
      <c r="H1072" s="143">
        <f>H1073+H1076</f>
        <v>204.79999999999998</v>
      </c>
      <c r="I1072" s="143"/>
      <c r="J1072" s="143"/>
    </row>
    <row r="1073" spans="2:10" ht="12.75" customHeight="1">
      <c r="B1073" s="252" t="s">
        <v>289</v>
      </c>
      <c r="C1073" s="165" t="s">
        <v>244</v>
      </c>
      <c r="D1073" s="165" t="s">
        <v>252</v>
      </c>
      <c r="E1073" s="182" t="s">
        <v>596</v>
      </c>
      <c r="F1073" s="165" t="s">
        <v>290</v>
      </c>
      <c r="G1073" s="165"/>
      <c r="H1073" s="143">
        <f>H1074</f>
        <v>203.2</v>
      </c>
      <c r="I1073" s="143"/>
      <c r="J1073" s="143"/>
    </row>
    <row r="1074" spans="2:10" ht="12.75" customHeight="1">
      <c r="B1074" s="252" t="s">
        <v>291</v>
      </c>
      <c r="C1074" s="165" t="s">
        <v>244</v>
      </c>
      <c r="D1074" s="165" t="s">
        <v>252</v>
      </c>
      <c r="E1074" s="182" t="s">
        <v>596</v>
      </c>
      <c r="F1074" s="165" t="s">
        <v>292</v>
      </c>
      <c r="G1074" s="165"/>
      <c r="H1074" s="143">
        <f>H1075</f>
        <v>203.2</v>
      </c>
      <c r="I1074" s="143"/>
      <c r="J1074" s="143"/>
    </row>
    <row r="1075" spans="2:10" ht="12.75" customHeight="1">
      <c r="B1075" s="254" t="s">
        <v>274</v>
      </c>
      <c r="C1075" s="165" t="s">
        <v>244</v>
      </c>
      <c r="D1075" s="165" t="s">
        <v>252</v>
      </c>
      <c r="E1075" s="182" t="s">
        <v>596</v>
      </c>
      <c r="F1075" s="165" t="s">
        <v>292</v>
      </c>
      <c r="G1075" s="165" t="s">
        <v>333</v>
      </c>
      <c r="H1075" s="143">
        <f>'Прил. 8'!I498</f>
        <v>203.2</v>
      </c>
      <c r="I1075" s="143"/>
      <c r="J1075" s="143"/>
    </row>
    <row r="1076" spans="2:10" ht="12.75" customHeight="1">
      <c r="B1076" s="255" t="s">
        <v>293</v>
      </c>
      <c r="C1076" s="165" t="s">
        <v>244</v>
      </c>
      <c r="D1076" s="165" t="s">
        <v>252</v>
      </c>
      <c r="E1076" s="182" t="s">
        <v>596</v>
      </c>
      <c r="F1076" s="165" t="s">
        <v>294</v>
      </c>
      <c r="G1076" s="165"/>
      <c r="H1076" s="143">
        <f>H1077</f>
        <v>1.6</v>
      </c>
      <c r="I1076" s="143"/>
      <c r="J1076" s="143"/>
    </row>
    <row r="1077" spans="2:10" ht="12.75" customHeight="1">
      <c r="B1077" s="255" t="s">
        <v>295</v>
      </c>
      <c r="C1077" s="165" t="s">
        <v>244</v>
      </c>
      <c r="D1077" s="165" t="s">
        <v>252</v>
      </c>
      <c r="E1077" s="182" t="s">
        <v>596</v>
      </c>
      <c r="F1077" s="165" t="s">
        <v>296</v>
      </c>
      <c r="G1077" s="165"/>
      <c r="H1077" s="143">
        <f>H1078</f>
        <v>1.6</v>
      </c>
      <c r="I1077" s="143"/>
      <c r="J1077" s="143"/>
    </row>
    <row r="1078" spans="2:10" ht="12.75" customHeight="1">
      <c r="B1078" s="254" t="s">
        <v>274</v>
      </c>
      <c r="C1078" s="165" t="s">
        <v>244</v>
      </c>
      <c r="D1078" s="165" t="s">
        <v>252</v>
      </c>
      <c r="E1078" s="182" t="s">
        <v>596</v>
      </c>
      <c r="F1078" s="165" t="s">
        <v>296</v>
      </c>
      <c r="G1078" s="165" t="s">
        <v>333</v>
      </c>
      <c r="H1078" s="143">
        <f>'Прил. 8'!I501</f>
        <v>1.6</v>
      </c>
      <c r="I1078" s="143"/>
      <c r="J1078" s="143"/>
    </row>
    <row r="1079" spans="2:10" ht="12.75" customHeight="1">
      <c r="B1079" s="144" t="s">
        <v>253</v>
      </c>
      <c r="C1079" s="101" t="s">
        <v>254</v>
      </c>
      <c r="D1079" s="101"/>
      <c r="E1079" s="101"/>
      <c r="F1079" s="101"/>
      <c r="G1079" s="101"/>
      <c r="H1079" s="142">
        <f>H1082</f>
        <v>307</v>
      </c>
      <c r="I1079" s="142">
        <f>I1082</f>
        <v>352</v>
      </c>
      <c r="J1079" s="142">
        <f>J1082</f>
        <v>352</v>
      </c>
    </row>
    <row r="1080" spans="2:10" ht="12.75" customHeight="1">
      <c r="B1080" s="144" t="s">
        <v>273</v>
      </c>
      <c r="C1080" s="101"/>
      <c r="D1080" s="101"/>
      <c r="E1080" s="101"/>
      <c r="F1080" s="101"/>
      <c r="G1080" s="101" t="s">
        <v>297</v>
      </c>
      <c r="H1080" s="142">
        <f>H1094+H1100+H1097</f>
        <v>307</v>
      </c>
      <c r="I1080" s="142">
        <f>I1094+I1100</f>
        <v>352</v>
      </c>
      <c r="J1080" s="142">
        <f>J1094+J1100</f>
        <v>352</v>
      </c>
    </row>
    <row r="1081" spans="2:10" ht="12.75" customHeight="1" hidden="1">
      <c r="B1081" s="144" t="s">
        <v>597</v>
      </c>
      <c r="C1081" s="101"/>
      <c r="D1081" s="101"/>
      <c r="E1081" s="101"/>
      <c r="F1081" s="101"/>
      <c r="G1081" s="101"/>
      <c r="H1081" s="142"/>
      <c r="I1081" s="143"/>
      <c r="J1081" s="143"/>
    </row>
    <row r="1082" spans="2:10" ht="12.75" customHeight="1">
      <c r="B1082" s="188" t="s">
        <v>255</v>
      </c>
      <c r="C1082" s="146" t="s">
        <v>254</v>
      </c>
      <c r="D1082" s="146" t="s">
        <v>256</v>
      </c>
      <c r="E1082" s="101"/>
      <c r="F1082" s="101"/>
      <c r="G1082" s="101"/>
      <c r="H1082" s="142">
        <f>H1085</f>
        <v>307</v>
      </c>
      <c r="I1082" s="142">
        <f>I1085</f>
        <v>352</v>
      </c>
      <c r="J1082" s="142">
        <f>J1085</f>
        <v>352</v>
      </c>
    </row>
    <row r="1083" spans="2:10" s="256" customFormat="1" ht="18.75" customHeight="1" hidden="1">
      <c r="B1083" s="171"/>
      <c r="C1083" s="257"/>
      <c r="D1083" s="257"/>
      <c r="E1083" s="257"/>
      <c r="F1083" s="257"/>
      <c r="G1083" s="257"/>
      <c r="H1083" s="258"/>
      <c r="I1083" s="258"/>
      <c r="J1083" s="258"/>
    </row>
    <row r="1084" spans="2:10" s="256" customFormat="1" ht="12.75" customHeight="1" hidden="1">
      <c r="B1084" s="171"/>
      <c r="C1084" s="257"/>
      <c r="D1084" s="257"/>
      <c r="E1084" s="257"/>
      <c r="F1084" s="257"/>
      <c r="G1084" s="257"/>
      <c r="H1084" s="258"/>
      <c r="I1084" s="258"/>
      <c r="J1084" s="258"/>
    </row>
    <row r="1085" spans="2:10" ht="27.75" customHeight="1">
      <c r="B1085" s="168" t="s">
        <v>598</v>
      </c>
      <c r="C1085" s="102" t="s">
        <v>254</v>
      </c>
      <c r="D1085" s="102" t="s">
        <v>256</v>
      </c>
      <c r="E1085" s="150" t="s">
        <v>599</v>
      </c>
      <c r="F1085" s="102"/>
      <c r="G1085" s="102"/>
      <c r="H1085" s="143">
        <f>H1088</f>
        <v>307</v>
      </c>
      <c r="I1085" s="143">
        <f>I1088</f>
        <v>352</v>
      </c>
      <c r="J1085" s="143">
        <f>J1088</f>
        <v>352</v>
      </c>
    </row>
    <row r="1086" spans="2:10" ht="12.75" customHeight="1" hidden="1">
      <c r="B1086" s="154"/>
      <c r="C1086" s="102" t="s">
        <v>254</v>
      </c>
      <c r="D1086" s="102" t="s">
        <v>256</v>
      </c>
      <c r="E1086" s="150" t="s">
        <v>600</v>
      </c>
      <c r="F1086" s="102"/>
      <c r="G1086" s="102"/>
      <c r="H1086" s="143">
        <f>H1087+H1102+H1107+H1115</f>
        <v>307</v>
      </c>
      <c r="I1086" s="143"/>
      <c r="J1086" s="143"/>
    </row>
    <row r="1087" spans="2:10" ht="12.75" customHeight="1" hidden="1">
      <c r="B1087" s="154"/>
      <c r="C1087" s="102" t="s">
        <v>254</v>
      </c>
      <c r="D1087" s="102" t="s">
        <v>256</v>
      </c>
      <c r="E1087" s="150" t="s">
        <v>601</v>
      </c>
      <c r="F1087" s="102"/>
      <c r="G1087" s="102"/>
      <c r="H1087" s="143">
        <f>H1088</f>
        <v>307</v>
      </c>
      <c r="I1087" s="143"/>
      <c r="J1087" s="143"/>
    </row>
    <row r="1088" spans="2:10" ht="12.75" customHeight="1">
      <c r="B1088" s="154" t="s">
        <v>301</v>
      </c>
      <c r="C1088" s="102" t="s">
        <v>254</v>
      </c>
      <c r="D1088" s="102" t="s">
        <v>256</v>
      </c>
      <c r="E1088" s="150" t="s">
        <v>602</v>
      </c>
      <c r="F1088" s="102"/>
      <c r="G1088" s="102"/>
      <c r="H1088" s="143">
        <f>H1092+H1098+H1095</f>
        <v>307</v>
      </c>
      <c r="I1088" s="143">
        <f>I1092+I1098</f>
        <v>352</v>
      </c>
      <c r="J1088" s="143">
        <f>J1092+J1098</f>
        <v>352</v>
      </c>
    </row>
    <row r="1089" spans="2:10" ht="25.5" customHeight="1" hidden="1">
      <c r="B1089" s="154"/>
      <c r="C1089" s="102"/>
      <c r="D1089" s="102"/>
      <c r="E1089" s="150"/>
      <c r="F1089" s="102"/>
      <c r="G1089" s="102"/>
      <c r="H1089" s="143">
        <f>H1090</f>
        <v>0</v>
      </c>
      <c r="I1089" s="143"/>
      <c r="J1089" s="143"/>
    </row>
    <row r="1090" spans="2:10" ht="12.75" customHeight="1" hidden="1">
      <c r="B1090" s="154"/>
      <c r="C1090" s="102"/>
      <c r="D1090" s="102"/>
      <c r="E1090" s="150"/>
      <c r="F1090" s="102"/>
      <c r="G1090" s="102"/>
      <c r="H1090" s="143">
        <f>H1091</f>
        <v>0</v>
      </c>
      <c r="I1090" s="143"/>
      <c r="J1090" s="143"/>
    </row>
    <row r="1091" spans="2:10" ht="14.25" customHeight="1" hidden="1">
      <c r="B1091" s="154"/>
      <c r="C1091" s="102"/>
      <c r="D1091" s="102"/>
      <c r="E1091" s="150"/>
      <c r="F1091" s="102"/>
      <c r="G1091" s="102"/>
      <c r="H1091" s="143"/>
      <c r="I1091" s="143"/>
      <c r="J1091" s="143"/>
    </row>
    <row r="1092" spans="2:10" ht="12.75" customHeight="1">
      <c r="B1092" s="157" t="s">
        <v>289</v>
      </c>
      <c r="C1092" s="102" t="s">
        <v>254</v>
      </c>
      <c r="D1092" s="102" t="s">
        <v>256</v>
      </c>
      <c r="E1092" s="150" t="s">
        <v>602</v>
      </c>
      <c r="F1092" s="102" t="s">
        <v>290</v>
      </c>
      <c r="G1092" s="102"/>
      <c r="H1092" s="143">
        <f>H1093</f>
        <v>293</v>
      </c>
      <c r="I1092" s="143">
        <f>I1093</f>
        <v>327</v>
      </c>
      <c r="J1092" s="143">
        <f>J1093</f>
        <v>327</v>
      </c>
    </row>
    <row r="1093" spans="2:10" ht="12.75" customHeight="1">
      <c r="B1093" s="157" t="s">
        <v>291</v>
      </c>
      <c r="C1093" s="102" t="s">
        <v>254</v>
      </c>
      <c r="D1093" s="102" t="s">
        <v>256</v>
      </c>
      <c r="E1093" s="150" t="s">
        <v>602</v>
      </c>
      <c r="F1093" s="102" t="s">
        <v>292</v>
      </c>
      <c r="G1093" s="102"/>
      <c r="H1093" s="143">
        <f>H1094</f>
        <v>293</v>
      </c>
      <c r="I1093" s="143">
        <f>I1094</f>
        <v>327</v>
      </c>
      <c r="J1093" s="143">
        <f>J1094</f>
        <v>327</v>
      </c>
    </row>
    <row r="1094" spans="2:10" ht="12.75" customHeight="1">
      <c r="B1094" s="158" t="s">
        <v>273</v>
      </c>
      <c r="C1094" s="102" t="s">
        <v>254</v>
      </c>
      <c r="D1094" s="102" t="s">
        <v>256</v>
      </c>
      <c r="E1094" s="150" t="s">
        <v>602</v>
      </c>
      <c r="F1094" s="102" t="s">
        <v>292</v>
      </c>
      <c r="G1094" s="102" t="s">
        <v>297</v>
      </c>
      <c r="H1094" s="143">
        <f>'Прил. 8'!I1009</f>
        <v>293</v>
      </c>
      <c r="I1094" s="143">
        <f>'Прил. 8'!J1009</f>
        <v>327</v>
      </c>
      <c r="J1094" s="143">
        <f>'Прил. 8'!K1009</f>
        <v>327</v>
      </c>
    </row>
    <row r="1095" spans="2:10" ht="12.75" customHeight="1">
      <c r="B1095" s="154" t="s">
        <v>321</v>
      </c>
      <c r="C1095" s="102" t="s">
        <v>254</v>
      </c>
      <c r="D1095" s="102" t="s">
        <v>256</v>
      </c>
      <c r="E1095" s="150" t="s">
        <v>602</v>
      </c>
      <c r="F1095" s="102" t="s">
        <v>320</v>
      </c>
      <c r="G1095" s="102"/>
      <c r="H1095" s="143">
        <f>H1096</f>
        <v>0</v>
      </c>
      <c r="I1095" s="143">
        <f>I1096</f>
        <v>0</v>
      </c>
      <c r="J1095" s="143">
        <f>J1096</f>
        <v>0</v>
      </c>
    </row>
    <row r="1096" spans="2:10" ht="12.75" customHeight="1">
      <c r="B1096" s="162" t="s">
        <v>603</v>
      </c>
      <c r="C1096" s="102" t="s">
        <v>254</v>
      </c>
      <c r="D1096" s="102" t="s">
        <v>256</v>
      </c>
      <c r="E1096" s="150" t="s">
        <v>602</v>
      </c>
      <c r="F1096" s="102" t="s">
        <v>325</v>
      </c>
      <c r="G1096" s="102"/>
      <c r="H1096" s="143">
        <f>H1097</f>
        <v>0</v>
      </c>
      <c r="I1096" s="143">
        <f>I1097</f>
        <v>0</v>
      </c>
      <c r="J1096" s="143">
        <f>J1097</f>
        <v>0</v>
      </c>
    </row>
    <row r="1097" spans="2:10" ht="12.75" customHeight="1">
      <c r="B1097" s="162" t="s">
        <v>603</v>
      </c>
      <c r="C1097" s="102" t="s">
        <v>254</v>
      </c>
      <c r="D1097" s="102" t="s">
        <v>256</v>
      </c>
      <c r="E1097" s="150" t="s">
        <v>602</v>
      </c>
      <c r="F1097" s="102" t="s">
        <v>325</v>
      </c>
      <c r="G1097" s="102" t="s">
        <v>297</v>
      </c>
      <c r="H1097" s="143">
        <f>'Прил. 8'!I1012</f>
        <v>0</v>
      </c>
      <c r="I1097" s="143">
        <f>'Прил. 8'!J1012</f>
        <v>0</v>
      </c>
      <c r="J1097" s="143">
        <f>'Прил. 8'!K1012</f>
        <v>0</v>
      </c>
    </row>
    <row r="1098" spans="2:10" ht="14.25" customHeight="1">
      <c r="B1098" s="156" t="s">
        <v>293</v>
      </c>
      <c r="C1098" s="102" t="s">
        <v>254</v>
      </c>
      <c r="D1098" s="102" t="s">
        <v>256</v>
      </c>
      <c r="E1098" s="150" t="s">
        <v>602</v>
      </c>
      <c r="F1098" s="102" t="s">
        <v>294</v>
      </c>
      <c r="G1098" s="102"/>
      <c r="H1098" s="143">
        <f>H1099</f>
        <v>14</v>
      </c>
      <c r="I1098" s="143">
        <f>I1099</f>
        <v>25</v>
      </c>
      <c r="J1098" s="143">
        <f>J1099</f>
        <v>25</v>
      </c>
    </row>
    <row r="1099" spans="2:10" ht="14.25" customHeight="1">
      <c r="B1099" s="156" t="s">
        <v>295</v>
      </c>
      <c r="C1099" s="102" t="s">
        <v>254</v>
      </c>
      <c r="D1099" s="102" t="s">
        <v>256</v>
      </c>
      <c r="E1099" s="150" t="s">
        <v>602</v>
      </c>
      <c r="F1099" s="102" t="s">
        <v>296</v>
      </c>
      <c r="G1099" s="102"/>
      <c r="H1099" s="143">
        <f>H1100</f>
        <v>14</v>
      </c>
      <c r="I1099" s="143">
        <f>I1100</f>
        <v>25</v>
      </c>
      <c r="J1099" s="143">
        <f>J1100</f>
        <v>25</v>
      </c>
    </row>
    <row r="1100" spans="2:10" ht="14.25" customHeight="1">
      <c r="B1100" s="158" t="s">
        <v>273</v>
      </c>
      <c r="C1100" s="102" t="s">
        <v>254</v>
      </c>
      <c r="D1100" s="102" t="s">
        <v>256</v>
      </c>
      <c r="E1100" s="150" t="s">
        <v>602</v>
      </c>
      <c r="F1100" s="102" t="s">
        <v>296</v>
      </c>
      <c r="G1100" s="102" t="s">
        <v>297</v>
      </c>
      <c r="H1100" s="143">
        <f>'Прил. 8'!I1015</f>
        <v>14</v>
      </c>
      <c r="I1100" s="143">
        <f>'Прил. 8'!J1015</f>
        <v>25</v>
      </c>
      <c r="J1100" s="143">
        <f>'Прил. 8'!K1015</f>
        <v>25</v>
      </c>
    </row>
    <row r="1101" spans="2:10" ht="14.25" customHeight="1" hidden="1">
      <c r="B1101" s="154"/>
      <c r="C1101" s="102"/>
      <c r="D1101" s="102"/>
      <c r="E1101" s="150"/>
      <c r="F1101" s="102"/>
      <c r="G1101" s="102"/>
      <c r="H1101" s="143"/>
      <c r="I1101" s="143"/>
      <c r="J1101" s="143"/>
    </row>
    <row r="1102" spans="2:10" ht="12.75" customHeight="1" hidden="1">
      <c r="B1102" s="154"/>
      <c r="C1102" s="102"/>
      <c r="D1102" s="102"/>
      <c r="E1102" s="150"/>
      <c r="F1102" s="102"/>
      <c r="G1102" s="102"/>
      <c r="H1102" s="143">
        <f>H1103</f>
        <v>0</v>
      </c>
      <c r="I1102" s="143"/>
      <c r="J1102" s="143"/>
    </row>
    <row r="1103" spans="2:10" ht="12.75" customHeight="1" hidden="1">
      <c r="B1103" s="159"/>
      <c r="C1103" s="102"/>
      <c r="D1103" s="102"/>
      <c r="E1103" s="150"/>
      <c r="F1103" s="102"/>
      <c r="G1103" s="102"/>
      <c r="H1103" s="143">
        <f>H1104</f>
        <v>0</v>
      </c>
      <c r="I1103" s="143"/>
      <c r="J1103" s="143"/>
    </row>
    <row r="1104" spans="2:10" ht="12.75" customHeight="1" hidden="1">
      <c r="B1104" s="157"/>
      <c r="C1104" s="102"/>
      <c r="D1104" s="102"/>
      <c r="E1104" s="150"/>
      <c r="F1104" s="102"/>
      <c r="G1104" s="102"/>
      <c r="H1104" s="143">
        <f>H1105</f>
        <v>0</v>
      </c>
      <c r="I1104" s="143"/>
      <c r="J1104" s="143"/>
    </row>
    <row r="1105" spans="2:10" ht="12.75" customHeight="1" hidden="1">
      <c r="B1105" s="157"/>
      <c r="C1105" s="102"/>
      <c r="D1105" s="102"/>
      <c r="E1105" s="150"/>
      <c r="F1105" s="102"/>
      <c r="G1105" s="102"/>
      <c r="H1105" s="143">
        <f>H1106</f>
        <v>0</v>
      </c>
      <c r="I1105" s="143"/>
      <c r="J1105" s="143"/>
    </row>
    <row r="1106" spans="2:10" ht="14.25" customHeight="1" hidden="1">
      <c r="B1106" s="154"/>
      <c r="C1106" s="102"/>
      <c r="D1106" s="102"/>
      <c r="E1106" s="150"/>
      <c r="F1106" s="102"/>
      <c r="G1106" s="102">
        <v>2</v>
      </c>
      <c r="H1106" s="143"/>
      <c r="I1106" s="143"/>
      <c r="J1106" s="143"/>
    </row>
    <row r="1107" spans="2:10" ht="12.75" customHeight="1" hidden="1">
      <c r="B1107" s="154"/>
      <c r="C1107" s="102"/>
      <c r="D1107" s="102"/>
      <c r="E1107" s="150"/>
      <c r="F1107" s="102"/>
      <c r="G1107" s="102"/>
      <c r="H1107" s="143">
        <f>H1108</f>
        <v>0</v>
      </c>
      <c r="I1107" s="143"/>
      <c r="J1107" s="143"/>
    </row>
    <row r="1108" spans="2:10" ht="12.75" customHeight="1" hidden="1">
      <c r="B1108" s="159"/>
      <c r="C1108" s="102"/>
      <c r="D1108" s="102"/>
      <c r="E1108" s="150"/>
      <c r="F1108" s="102"/>
      <c r="G1108" s="102"/>
      <c r="H1108" s="143">
        <f>H1109+H1112</f>
        <v>0</v>
      </c>
      <c r="I1108" s="143"/>
      <c r="J1108" s="143"/>
    </row>
    <row r="1109" spans="2:10" ht="25.5" customHeight="1" hidden="1">
      <c r="B1109" s="154"/>
      <c r="C1109" s="102"/>
      <c r="D1109" s="102"/>
      <c r="E1109" s="150"/>
      <c r="F1109" s="102"/>
      <c r="G1109" s="102"/>
      <c r="H1109" s="143">
        <f>H1110</f>
        <v>0</v>
      </c>
      <c r="I1109" s="143"/>
      <c r="J1109" s="143"/>
    </row>
    <row r="1110" spans="2:10" ht="12.75" customHeight="1" hidden="1">
      <c r="B1110" s="154"/>
      <c r="C1110" s="102"/>
      <c r="D1110" s="102"/>
      <c r="E1110" s="150"/>
      <c r="F1110" s="102"/>
      <c r="G1110" s="102"/>
      <c r="H1110" s="143">
        <f>H1111</f>
        <v>0</v>
      </c>
      <c r="I1110" s="143"/>
      <c r="J1110" s="143"/>
    </row>
    <row r="1111" spans="2:10" ht="14.25" customHeight="1" hidden="1">
      <c r="B1111" s="154"/>
      <c r="C1111" s="102"/>
      <c r="D1111" s="102"/>
      <c r="E1111" s="150"/>
      <c r="F1111" s="102"/>
      <c r="G1111" s="102" t="s">
        <v>297</v>
      </c>
      <c r="H1111" s="143"/>
      <c r="I1111" s="143"/>
      <c r="J1111" s="143"/>
    </row>
    <row r="1112" spans="2:10" ht="12.75" customHeight="1" hidden="1">
      <c r="B1112" s="157"/>
      <c r="C1112" s="102"/>
      <c r="D1112" s="102"/>
      <c r="E1112" s="150"/>
      <c r="F1112" s="102"/>
      <c r="G1112" s="102"/>
      <c r="H1112" s="143">
        <f>H1113</f>
        <v>0</v>
      </c>
      <c r="I1112" s="143"/>
      <c r="J1112" s="143"/>
    </row>
    <row r="1113" spans="2:10" ht="12.75" customHeight="1" hidden="1">
      <c r="B1113" s="157"/>
      <c r="C1113" s="102"/>
      <c r="D1113" s="102"/>
      <c r="E1113" s="150"/>
      <c r="F1113" s="102"/>
      <c r="G1113" s="102"/>
      <c r="H1113" s="143">
        <f>H1114</f>
        <v>0</v>
      </c>
      <c r="I1113" s="143"/>
      <c r="J1113" s="143"/>
    </row>
    <row r="1114" spans="2:10" ht="14.25" customHeight="1" hidden="1">
      <c r="B1114" s="154"/>
      <c r="C1114" s="102"/>
      <c r="D1114" s="102"/>
      <c r="E1114" s="150"/>
      <c r="F1114" s="102"/>
      <c r="G1114" s="102">
        <v>2</v>
      </c>
      <c r="H1114" s="143"/>
      <c r="I1114" s="143"/>
      <c r="J1114" s="143"/>
    </row>
    <row r="1115" spans="2:10" ht="12.75" customHeight="1" hidden="1">
      <c r="B1115" s="259"/>
      <c r="C1115" s="102"/>
      <c r="D1115" s="102"/>
      <c r="E1115" s="170"/>
      <c r="F1115" s="160"/>
      <c r="G1115" s="160"/>
      <c r="H1115" s="143">
        <f>H1116</f>
        <v>0</v>
      </c>
      <c r="I1115" s="143"/>
      <c r="J1115" s="143"/>
    </row>
    <row r="1116" spans="2:10" ht="12.75" customHeight="1" hidden="1">
      <c r="B1116" s="159"/>
      <c r="C1116" s="102"/>
      <c r="D1116" s="102"/>
      <c r="E1116" s="96"/>
      <c r="F1116" s="160"/>
      <c r="G1116" s="160"/>
      <c r="H1116" s="143">
        <f>H1117</f>
        <v>0</v>
      </c>
      <c r="I1116" s="143"/>
      <c r="J1116" s="143"/>
    </row>
    <row r="1117" spans="2:10" ht="12.75" customHeight="1" hidden="1">
      <c r="B1117" s="154"/>
      <c r="C1117" s="102"/>
      <c r="D1117" s="102"/>
      <c r="E1117" s="96"/>
      <c r="F1117" s="102"/>
      <c r="G1117" s="102"/>
      <c r="H1117" s="143">
        <f>H1118</f>
        <v>0</v>
      </c>
      <c r="I1117" s="143"/>
      <c r="J1117" s="143"/>
    </row>
    <row r="1118" spans="2:10" ht="12.75" customHeight="1" hidden="1">
      <c r="B1118" s="154"/>
      <c r="C1118" s="102"/>
      <c r="D1118" s="102"/>
      <c r="E1118" s="96"/>
      <c r="F1118" s="102"/>
      <c r="G1118" s="102"/>
      <c r="H1118" s="143">
        <f>H1119</f>
        <v>0</v>
      </c>
      <c r="I1118" s="143"/>
      <c r="J1118" s="143"/>
    </row>
    <row r="1119" spans="2:10" ht="14.25" customHeight="1" hidden="1">
      <c r="B1119" s="154"/>
      <c r="C1119" s="102"/>
      <c r="D1119" s="102"/>
      <c r="E1119" s="96"/>
      <c r="F1119" s="102"/>
      <c r="G1119" s="102">
        <v>2</v>
      </c>
      <c r="H1119" s="143"/>
      <c r="I1119" s="143"/>
      <c r="J1119" s="143"/>
    </row>
    <row r="1120" spans="2:10" ht="15" customHeight="1">
      <c r="B1120" s="223" t="s">
        <v>257</v>
      </c>
      <c r="C1120" s="98">
        <v>1300</v>
      </c>
      <c r="D1120" s="96"/>
      <c r="E1120" s="160"/>
      <c r="F1120" s="160"/>
      <c r="G1120" s="160"/>
      <c r="H1120" s="142">
        <f>H1122</f>
        <v>336.2</v>
      </c>
      <c r="I1120" s="142">
        <f>I1122</f>
        <v>288</v>
      </c>
      <c r="J1120" s="142">
        <f>J1122</f>
        <v>0</v>
      </c>
    </row>
    <row r="1121" spans="2:10" ht="15" customHeight="1">
      <c r="B1121" s="144" t="s">
        <v>273</v>
      </c>
      <c r="C1121" s="96"/>
      <c r="D1121" s="96"/>
      <c r="E1121" s="101"/>
      <c r="F1121" s="101"/>
      <c r="G1121" s="101" t="s">
        <v>297</v>
      </c>
      <c r="H1121" s="142">
        <f>H1126</f>
        <v>336.2</v>
      </c>
      <c r="I1121" s="142">
        <f>I1126</f>
        <v>288</v>
      </c>
      <c r="J1121" s="142">
        <f>J1126</f>
        <v>0</v>
      </c>
    </row>
    <row r="1122" spans="2:10" ht="15" customHeight="1">
      <c r="B1122" s="157" t="s">
        <v>277</v>
      </c>
      <c r="C1122" s="96">
        <v>1300</v>
      </c>
      <c r="D1122" s="96">
        <v>1301</v>
      </c>
      <c r="E1122" s="102" t="s">
        <v>278</v>
      </c>
      <c r="F1122" s="160"/>
      <c r="G1122" s="160"/>
      <c r="H1122" s="143">
        <f>H1123</f>
        <v>336.2</v>
      </c>
      <c r="I1122" s="143">
        <f>I1123</f>
        <v>288</v>
      </c>
      <c r="J1122" s="143">
        <f>J1123</f>
        <v>0</v>
      </c>
    </row>
    <row r="1123" spans="2:10" ht="15" customHeight="1">
      <c r="B1123" s="158" t="s">
        <v>604</v>
      </c>
      <c r="C1123" s="96">
        <v>1300</v>
      </c>
      <c r="D1123" s="96">
        <v>1301</v>
      </c>
      <c r="E1123" s="96" t="s">
        <v>605</v>
      </c>
      <c r="F1123" s="160"/>
      <c r="G1123" s="160"/>
      <c r="H1123" s="143">
        <f>H1124</f>
        <v>336.2</v>
      </c>
      <c r="I1123" s="143">
        <f>I1124</f>
        <v>288</v>
      </c>
      <c r="J1123" s="143">
        <f>J1124</f>
        <v>0</v>
      </c>
    </row>
    <row r="1124" spans="2:10" ht="15" customHeight="1">
      <c r="B1124" s="158" t="s">
        <v>606</v>
      </c>
      <c r="C1124" s="96">
        <v>1300</v>
      </c>
      <c r="D1124" s="96">
        <v>1301</v>
      </c>
      <c r="E1124" s="96" t="s">
        <v>605</v>
      </c>
      <c r="F1124" s="96">
        <v>700</v>
      </c>
      <c r="G1124" s="160"/>
      <c r="H1124" s="143">
        <f>H1125</f>
        <v>336.2</v>
      </c>
      <c r="I1124" s="143">
        <f>I1125</f>
        <v>288</v>
      </c>
      <c r="J1124" s="143">
        <f>J1125</f>
        <v>0</v>
      </c>
    </row>
    <row r="1125" spans="2:10" ht="15" customHeight="1">
      <c r="B1125" s="158" t="s">
        <v>607</v>
      </c>
      <c r="C1125" s="96">
        <v>1300</v>
      </c>
      <c r="D1125" s="96">
        <v>1301</v>
      </c>
      <c r="E1125" s="96" t="s">
        <v>605</v>
      </c>
      <c r="F1125" s="96">
        <v>730</v>
      </c>
      <c r="G1125" s="160"/>
      <c r="H1125" s="143">
        <f>H1126</f>
        <v>336.2</v>
      </c>
      <c r="I1125" s="143">
        <f>I1126</f>
        <v>288</v>
      </c>
      <c r="J1125" s="143">
        <f>J1126</f>
        <v>0</v>
      </c>
    </row>
    <row r="1126" spans="2:10" ht="14.25" customHeight="1">
      <c r="B1126" s="158" t="s">
        <v>273</v>
      </c>
      <c r="C1126" s="96">
        <v>1300</v>
      </c>
      <c r="D1126" s="96">
        <v>1301</v>
      </c>
      <c r="E1126" s="96" t="s">
        <v>605</v>
      </c>
      <c r="F1126" s="96">
        <v>730</v>
      </c>
      <c r="G1126" s="96">
        <v>2</v>
      </c>
      <c r="H1126" s="143">
        <f>'Прил. 8'!I617</f>
        <v>336.2</v>
      </c>
      <c r="I1126" s="143">
        <f>'Прил. 8'!J617</f>
        <v>288</v>
      </c>
      <c r="J1126" s="143">
        <f>'Прил. 8'!K617</f>
        <v>0</v>
      </c>
    </row>
    <row r="1127" spans="2:10" ht="27.75" customHeight="1">
      <c r="B1127" s="207" t="s">
        <v>259</v>
      </c>
      <c r="C1127" s="101" t="s">
        <v>260</v>
      </c>
      <c r="D1127" s="101"/>
      <c r="E1127" s="101"/>
      <c r="F1127" s="101"/>
      <c r="G1127" s="101"/>
      <c r="H1127" s="142">
        <f>H1130+H1136</f>
        <v>8833.2</v>
      </c>
      <c r="I1127" s="142">
        <f>I1130+I1136</f>
        <v>3655.6</v>
      </c>
      <c r="J1127" s="142">
        <f>J1130+J1136</f>
        <v>3655.6</v>
      </c>
    </row>
    <row r="1128" spans="2:10" ht="12.75" customHeight="1">
      <c r="B1128" s="144" t="s">
        <v>273</v>
      </c>
      <c r="C1128" s="101"/>
      <c r="D1128" s="101"/>
      <c r="E1128" s="101"/>
      <c r="F1128" s="101"/>
      <c r="G1128" s="101" t="s">
        <v>297</v>
      </c>
      <c r="H1128" s="142">
        <f>H1141</f>
        <v>5177.6</v>
      </c>
      <c r="I1128" s="142">
        <f>I1141</f>
        <v>0</v>
      </c>
      <c r="J1128" s="142">
        <f>J1141</f>
        <v>0</v>
      </c>
    </row>
    <row r="1129" spans="2:10" ht="12.75" customHeight="1">
      <c r="B1129" s="144" t="s">
        <v>274</v>
      </c>
      <c r="C1129" s="101"/>
      <c r="D1129" s="101"/>
      <c r="E1129" s="101"/>
      <c r="F1129" s="101"/>
      <c r="G1129" s="101" t="s">
        <v>333</v>
      </c>
      <c r="H1129" s="142">
        <f>H1135</f>
        <v>3655.6</v>
      </c>
      <c r="I1129" s="142">
        <f>I1135</f>
        <v>3655.6</v>
      </c>
      <c r="J1129" s="142">
        <f>J1135</f>
        <v>3655.6</v>
      </c>
    </row>
    <row r="1130" spans="2:10" ht="27.75" customHeight="1">
      <c r="B1130" s="147" t="s">
        <v>261</v>
      </c>
      <c r="C1130" s="102" t="s">
        <v>260</v>
      </c>
      <c r="D1130" s="102" t="s">
        <v>262</v>
      </c>
      <c r="E1130" s="102"/>
      <c r="F1130" s="102"/>
      <c r="G1130" s="102"/>
      <c r="H1130" s="143">
        <f>H1131</f>
        <v>3655.6</v>
      </c>
      <c r="I1130" s="143">
        <f>I1131</f>
        <v>3655.6</v>
      </c>
      <c r="J1130" s="143">
        <f>J1131</f>
        <v>3655.6</v>
      </c>
    </row>
    <row r="1131" spans="2:10" ht="12.75" customHeight="1">
      <c r="B1131" s="157" t="s">
        <v>277</v>
      </c>
      <c r="C1131" s="102" t="s">
        <v>260</v>
      </c>
      <c r="D1131" s="102" t="s">
        <v>262</v>
      </c>
      <c r="E1131" s="102" t="s">
        <v>278</v>
      </c>
      <c r="F1131" s="102"/>
      <c r="G1131" s="102"/>
      <c r="H1131" s="143">
        <f>H1132</f>
        <v>3655.6</v>
      </c>
      <c r="I1131" s="143">
        <f>I1132</f>
        <v>3655.6</v>
      </c>
      <c r="J1131" s="143">
        <f>J1132</f>
        <v>3655.6</v>
      </c>
    </row>
    <row r="1132" spans="2:10" ht="27.75" customHeight="1">
      <c r="B1132" s="149" t="s">
        <v>608</v>
      </c>
      <c r="C1132" s="102" t="s">
        <v>260</v>
      </c>
      <c r="D1132" s="102" t="s">
        <v>262</v>
      </c>
      <c r="E1132" s="150" t="s">
        <v>609</v>
      </c>
      <c r="F1132" s="102"/>
      <c r="G1132" s="102"/>
      <c r="H1132" s="143">
        <f>H1133</f>
        <v>3655.6</v>
      </c>
      <c r="I1132" s="143">
        <f>I1133</f>
        <v>3655.6</v>
      </c>
      <c r="J1132" s="143">
        <f>J1133</f>
        <v>3655.6</v>
      </c>
    </row>
    <row r="1133" spans="2:10" ht="12.75" customHeight="1">
      <c r="B1133" s="147" t="s">
        <v>359</v>
      </c>
      <c r="C1133" s="102" t="s">
        <v>260</v>
      </c>
      <c r="D1133" s="102" t="s">
        <v>262</v>
      </c>
      <c r="E1133" s="150" t="s">
        <v>609</v>
      </c>
      <c r="F1133" s="102" t="s">
        <v>360</v>
      </c>
      <c r="G1133" s="102"/>
      <c r="H1133" s="143">
        <f>H1134</f>
        <v>3655.6</v>
      </c>
      <c r="I1133" s="143">
        <f>I1134</f>
        <v>3655.6</v>
      </c>
      <c r="J1133" s="143">
        <f>J1134</f>
        <v>3655.6</v>
      </c>
    </row>
    <row r="1134" spans="2:10" ht="12.75" customHeight="1">
      <c r="B1134" s="147" t="s">
        <v>610</v>
      </c>
      <c r="C1134" s="102" t="s">
        <v>260</v>
      </c>
      <c r="D1134" s="102" t="s">
        <v>262</v>
      </c>
      <c r="E1134" s="150" t="s">
        <v>609</v>
      </c>
      <c r="F1134" s="102" t="s">
        <v>611</v>
      </c>
      <c r="G1134" s="102"/>
      <c r="H1134" s="143">
        <f>H1135</f>
        <v>3655.6</v>
      </c>
      <c r="I1134" s="143">
        <f>I1135</f>
        <v>3655.6</v>
      </c>
      <c r="J1134" s="143">
        <f>J1135</f>
        <v>3655.6</v>
      </c>
    </row>
    <row r="1135" spans="2:10" ht="14.25" customHeight="1">
      <c r="B1135" s="147" t="s">
        <v>274</v>
      </c>
      <c r="C1135" s="102" t="s">
        <v>260</v>
      </c>
      <c r="D1135" s="102" t="s">
        <v>262</v>
      </c>
      <c r="E1135" s="150" t="s">
        <v>609</v>
      </c>
      <c r="F1135" s="102" t="s">
        <v>611</v>
      </c>
      <c r="G1135" s="102">
        <v>3</v>
      </c>
      <c r="H1135" s="143">
        <f>'Прил. 8'!I624</f>
        <v>3655.6</v>
      </c>
      <c r="I1135" s="143">
        <f>'Прил. 8'!J624</f>
        <v>3655.6</v>
      </c>
      <c r="J1135" s="143">
        <f>'Прил. 8'!K624</f>
        <v>3655.6</v>
      </c>
    </row>
    <row r="1136" spans="2:10" ht="12.75" customHeight="1">
      <c r="B1136" s="154" t="s">
        <v>263</v>
      </c>
      <c r="C1136" s="102" t="s">
        <v>260</v>
      </c>
      <c r="D1136" s="102" t="s">
        <v>264</v>
      </c>
      <c r="E1136" s="102"/>
      <c r="F1136" s="102"/>
      <c r="G1136" s="102"/>
      <c r="H1136" s="143">
        <f>H1137</f>
        <v>5177.6</v>
      </c>
      <c r="I1136" s="143">
        <f>I1137</f>
        <v>0</v>
      </c>
      <c r="J1136" s="143">
        <f>J1137</f>
        <v>0</v>
      </c>
    </row>
    <row r="1137" spans="2:10" ht="12.75" customHeight="1">
      <c r="B1137" s="157" t="s">
        <v>277</v>
      </c>
      <c r="C1137" s="102" t="s">
        <v>260</v>
      </c>
      <c r="D1137" s="102" t="s">
        <v>264</v>
      </c>
      <c r="E1137" s="102" t="s">
        <v>278</v>
      </c>
      <c r="F1137" s="102"/>
      <c r="G1137" s="102"/>
      <c r="H1137" s="143">
        <f>H1138</f>
        <v>5177.6</v>
      </c>
      <c r="I1137" s="143">
        <f>I1138</f>
        <v>0</v>
      </c>
      <c r="J1137" s="143">
        <f>J1138</f>
        <v>0</v>
      </c>
    </row>
    <row r="1138" spans="2:10" ht="27.75" customHeight="1">
      <c r="B1138" s="147" t="s">
        <v>612</v>
      </c>
      <c r="C1138" s="102" t="s">
        <v>260</v>
      </c>
      <c r="D1138" s="102" t="s">
        <v>264</v>
      </c>
      <c r="E1138" s="150" t="s">
        <v>613</v>
      </c>
      <c r="F1138" s="102"/>
      <c r="G1138" s="102"/>
      <c r="H1138" s="143">
        <f>H1139</f>
        <v>5177.6</v>
      </c>
      <c r="I1138" s="143">
        <f>I1139</f>
        <v>0</v>
      </c>
      <c r="J1138" s="143">
        <f>J1139</f>
        <v>0</v>
      </c>
    </row>
    <row r="1139" spans="2:10" ht="12.75" customHeight="1">
      <c r="B1139" s="147" t="s">
        <v>359</v>
      </c>
      <c r="C1139" s="102" t="s">
        <v>260</v>
      </c>
      <c r="D1139" s="102" t="s">
        <v>264</v>
      </c>
      <c r="E1139" s="150" t="s">
        <v>613</v>
      </c>
      <c r="F1139" s="102" t="s">
        <v>360</v>
      </c>
      <c r="G1139" s="102"/>
      <c r="H1139" s="143">
        <f>H1140</f>
        <v>5177.6</v>
      </c>
      <c r="I1139" s="143">
        <f>I1140</f>
        <v>0</v>
      </c>
      <c r="J1139" s="143">
        <f>J1140</f>
        <v>0</v>
      </c>
    </row>
    <row r="1140" spans="2:10" ht="12.75" customHeight="1">
      <c r="B1140" s="147" t="s">
        <v>610</v>
      </c>
      <c r="C1140" s="102" t="s">
        <v>260</v>
      </c>
      <c r="D1140" s="102" t="s">
        <v>264</v>
      </c>
      <c r="E1140" s="150" t="s">
        <v>613</v>
      </c>
      <c r="F1140" s="102" t="s">
        <v>611</v>
      </c>
      <c r="G1140" s="102"/>
      <c r="H1140" s="143">
        <f>H1141</f>
        <v>5177.6</v>
      </c>
      <c r="I1140" s="143">
        <f>I1141</f>
        <v>0</v>
      </c>
      <c r="J1140" s="143">
        <f>J1141</f>
        <v>0</v>
      </c>
    </row>
    <row r="1141" spans="2:10" ht="14.25" customHeight="1">
      <c r="B1141" s="147" t="s">
        <v>273</v>
      </c>
      <c r="C1141" s="102" t="s">
        <v>260</v>
      </c>
      <c r="D1141" s="102" t="s">
        <v>264</v>
      </c>
      <c r="E1141" s="150" t="s">
        <v>613</v>
      </c>
      <c r="F1141" s="102" t="s">
        <v>611</v>
      </c>
      <c r="G1141" s="102">
        <v>2</v>
      </c>
      <c r="H1141" s="143">
        <f>'Прил. 8'!I630</f>
        <v>5177.6</v>
      </c>
      <c r="I1141" s="143">
        <f>'Прил. 8'!J630</f>
        <v>0</v>
      </c>
      <c r="J1141" s="143">
        <f>'Прил. 8'!K630</f>
        <v>0</v>
      </c>
    </row>
    <row r="1142" spans="2:10" ht="12.75" customHeight="1">
      <c r="B1142" s="260" t="s">
        <v>265</v>
      </c>
      <c r="C1142" s="117">
        <v>9900</v>
      </c>
      <c r="D1142" s="117"/>
      <c r="E1142" s="117"/>
      <c r="F1142" s="117"/>
      <c r="G1142" s="40"/>
      <c r="H1142" s="40">
        <f aca="true" t="shared" si="12" ref="H1142:H1148">H1143</f>
        <v>0</v>
      </c>
      <c r="I1142" s="261">
        <f aca="true" t="shared" si="13" ref="I1142:I1148">I1143</f>
        <v>2741.6</v>
      </c>
      <c r="J1142" s="261">
        <f aca="true" t="shared" si="14" ref="J1142:J1148">J1143</f>
        <v>5502.1</v>
      </c>
    </row>
    <row r="1143" spans="2:10" ht="12.75" customHeight="1">
      <c r="B1143" s="262" t="s">
        <v>273</v>
      </c>
      <c r="C1143" s="117"/>
      <c r="D1143" s="117"/>
      <c r="E1143" s="117"/>
      <c r="F1143" s="117"/>
      <c r="G1143" s="263">
        <v>2</v>
      </c>
      <c r="H1143" s="263">
        <f t="shared" si="12"/>
        <v>0</v>
      </c>
      <c r="I1143" s="264">
        <f t="shared" si="13"/>
        <v>2741.6</v>
      </c>
      <c r="J1143" s="264">
        <f t="shared" si="14"/>
        <v>5502.1</v>
      </c>
    </row>
    <row r="1144" spans="2:10" ht="12.75" customHeight="1">
      <c r="B1144" s="265" t="s">
        <v>265</v>
      </c>
      <c r="C1144" s="118">
        <v>9900</v>
      </c>
      <c r="D1144" s="118">
        <v>9999</v>
      </c>
      <c r="E1144" s="118"/>
      <c r="F1144" s="118"/>
      <c r="G1144" s="263"/>
      <c r="H1144" s="263">
        <f t="shared" si="12"/>
        <v>0</v>
      </c>
      <c r="I1144" s="264">
        <f t="shared" si="13"/>
        <v>2741.6</v>
      </c>
      <c r="J1144" s="264">
        <f t="shared" si="14"/>
        <v>5502.1</v>
      </c>
    </row>
    <row r="1145" spans="2:10" ht="12.75" customHeight="1">
      <c r="B1145" s="266" t="s">
        <v>277</v>
      </c>
      <c r="C1145" s="118">
        <v>9900</v>
      </c>
      <c r="D1145" s="118">
        <v>9999</v>
      </c>
      <c r="E1145" s="102" t="s">
        <v>278</v>
      </c>
      <c r="F1145" s="118"/>
      <c r="G1145" s="263"/>
      <c r="H1145" s="263">
        <f t="shared" si="12"/>
        <v>0</v>
      </c>
      <c r="I1145" s="264">
        <f t="shared" si="13"/>
        <v>2741.6</v>
      </c>
      <c r="J1145" s="264">
        <f t="shared" si="14"/>
        <v>5502.1</v>
      </c>
    </row>
    <row r="1146" spans="2:10" ht="12.75" customHeight="1">
      <c r="B1146" s="265" t="s">
        <v>614</v>
      </c>
      <c r="C1146" s="118">
        <v>9900</v>
      </c>
      <c r="D1146" s="118">
        <v>9999</v>
      </c>
      <c r="E1146" s="102" t="s">
        <v>615</v>
      </c>
      <c r="F1146" s="118"/>
      <c r="G1146" s="263"/>
      <c r="H1146" s="263">
        <f t="shared" si="12"/>
        <v>0</v>
      </c>
      <c r="I1146" s="264">
        <f t="shared" si="13"/>
        <v>2741.6</v>
      </c>
      <c r="J1146" s="264">
        <f t="shared" si="14"/>
        <v>5502.1</v>
      </c>
    </row>
    <row r="1147" spans="2:10" ht="12.75" customHeight="1">
      <c r="B1147" s="266" t="s">
        <v>293</v>
      </c>
      <c r="C1147" s="118">
        <v>9900</v>
      </c>
      <c r="D1147" s="118">
        <v>9999</v>
      </c>
      <c r="E1147" s="102" t="s">
        <v>615</v>
      </c>
      <c r="F1147" s="118">
        <v>800</v>
      </c>
      <c r="G1147" s="263"/>
      <c r="H1147" s="263">
        <f t="shared" si="12"/>
        <v>0</v>
      </c>
      <c r="I1147" s="264">
        <f t="shared" si="13"/>
        <v>2741.6</v>
      </c>
      <c r="J1147" s="264">
        <f t="shared" si="14"/>
        <v>5502.1</v>
      </c>
    </row>
    <row r="1148" spans="2:10" ht="12.75" customHeight="1">
      <c r="B1148" s="266" t="s">
        <v>310</v>
      </c>
      <c r="C1148" s="118">
        <v>9900</v>
      </c>
      <c r="D1148" s="118">
        <v>9999</v>
      </c>
      <c r="E1148" s="102" t="s">
        <v>615</v>
      </c>
      <c r="F1148" s="118">
        <v>870</v>
      </c>
      <c r="G1148" s="263"/>
      <c r="H1148" s="263">
        <f t="shared" si="12"/>
        <v>0</v>
      </c>
      <c r="I1148" s="264">
        <f t="shared" si="13"/>
        <v>2741.6</v>
      </c>
      <c r="J1148" s="264">
        <f t="shared" si="14"/>
        <v>5502.1</v>
      </c>
    </row>
    <row r="1149" spans="2:10" ht="12.75" customHeight="1">
      <c r="B1149" s="153" t="s">
        <v>273</v>
      </c>
      <c r="C1149" s="118">
        <v>9900</v>
      </c>
      <c r="D1149" s="118">
        <v>9999</v>
      </c>
      <c r="E1149" s="102" t="s">
        <v>615</v>
      </c>
      <c r="F1149" s="118">
        <v>870</v>
      </c>
      <c r="G1149" s="263">
        <v>2</v>
      </c>
      <c r="H1149" s="263">
        <f>'Прил. 8'!I638</f>
        <v>0</v>
      </c>
      <c r="I1149" s="264">
        <f>'Прил. 8'!J638</f>
        <v>2741.6</v>
      </c>
      <c r="J1149" s="264">
        <f>'Прил. 8'!K638</f>
        <v>5502.1</v>
      </c>
    </row>
    <row r="1150" ht="12.75" customHeight="1">
      <c r="E1150" s="267"/>
    </row>
  </sheetData>
  <sheetProtection selectLockedCells="1" selectUnlockedCells="1"/>
  <mergeCells count="10">
    <mergeCell ref="C7:J7"/>
    <mergeCell ref="B8:J8"/>
    <mergeCell ref="B9:J9"/>
    <mergeCell ref="B11:J11"/>
    <mergeCell ref="I1:J1"/>
    <mergeCell ref="B2:J2"/>
    <mergeCell ref="B3:J3"/>
    <mergeCell ref="B4:J4"/>
    <mergeCell ref="C5:J5"/>
    <mergeCell ref="G6:J6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45" r:id="rId1"/>
  <rowBreaks count="1" manualBreakCount="1">
    <brk id="2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17"/>
  <sheetViews>
    <sheetView showGridLines="0" zoomScale="85" zoomScaleNormal="85" zoomScalePageLayoutView="0" workbookViewId="0" topLeftCell="B1">
      <selection activeCell="P1" sqref="P1"/>
    </sheetView>
  </sheetViews>
  <sheetFormatPr defaultColWidth="7.00390625" defaultRowHeight="12.75"/>
  <cols>
    <col min="1" max="1" width="7.00390625" style="268" customWidth="1"/>
    <col min="2" max="2" width="107.25390625" style="269" customWidth="1"/>
    <col min="3" max="3" width="5.375" style="270" customWidth="1"/>
    <col min="4" max="4" width="10.00390625" style="271" customWidth="1"/>
    <col min="5" max="5" width="6.25390625" style="271" customWidth="1"/>
    <col min="6" max="6" width="19.00390625" style="271" customWidth="1"/>
    <col min="7" max="7" width="5.00390625" style="271" customWidth="1"/>
    <col min="8" max="8" width="2.25390625" style="271" customWidth="1"/>
    <col min="9" max="9" width="11.00390625" style="272" customWidth="1"/>
    <col min="10" max="10" width="10.375" style="272" customWidth="1"/>
    <col min="11" max="11" width="11.375" style="272" customWidth="1"/>
    <col min="12" max="12" width="11.75390625" style="273" customWidth="1"/>
    <col min="13" max="13" width="9.00390625" style="273" customWidth="1"/>
    <col min="14" max="14" width="7.00390625" style="273" customWidth="1"/>
    <col min="15" max="15" width="9.00390625" style="273" customWidth="1"/>
    <col min="16" max="16" width="8.625" style="273" customWidth="1"/>
    <col min="17" max="17" width="10.00390625" style="273" customWidth="1"/>
    <col min="18" max="18" width="7.00390625" style="273" customWidth="1"/>
    <col min="19" max="19" width="12.00390625" style="273" customWidth="1"/>
    <col min="20" max="31" width="7.00390625" style="273" customWidth="1"/>
    <col min="32" max="66" width="7.00390625" style="268" customWidth="1"/>
    <col min="67" max="16384" width="7.00390625" style="274" customWidth="1"/>
  </cols>
  <sheetData>
    <row r="1" spans="2:11" ht="12.75" customHeight="1">
      <c r="B1" s="275"/>
      <c r="C1" s="276"/>
      <c r="D1" s="277"/>
      <c r="E1" s="277"/>
      <c r="F1" s="277"/>
      <c r="G1" s="278"/>
      <c r="H1" s="279"/>
      <c r="I1" s="280"/>
      <c r="J1" s="510" t="s">
        <v>616</v>
      </c>
      <c r="K1" s="510"/>
    </row>
    <row r="2" spans="2:11" ht="12.75" customHeight="1">
      <c r="B2" s="511" t="s">
        <v>1</v>
      </c>
      <c r="C2" s="511"/>
      <c r="D2" s="511"/>
      <c r="E2" s="511"/>
      <c r="F2" s="511"/>
      <c r="G2" s="511"/>
      <c r="H2" s="511"/>
      <c r="I2" s="511"/>
      <c r="J2" s="511"/>
      <c r="K2" s="511"/>
    </row>
    <row r="3" spans="2:11" ht="12.75" customHeight="1">
      <c r="B3" s="511" t="s">
        <v>2</v>
      </c>
      <c r="C3" s="511"/>
      <c r="D3" s="511"/>
      <c r="E3" s="511"/>
      <c r="F3" s="511"/>
      <c r="G3" s="511"/>
      <c r="H3" s="511"/>
      <c r="I3" s="511"/>
      <c r="J3" s="511"/>
      <c r="K3" s="511"/>
    </row>
    <row r="4" spans="2:11" ht="12.75" customHeight="1">
      <c r="B4" s="484" t="s">
        <v>3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2:11" ht="12.75" customHeight="1">
      <c r="B5" s="512"/>
      <c r="C5" s="512"/>
      <c r="D5" s="512"/>
      <c r="E5" s="512"/>
      <c r="F5" s="512"/>
      <c r="G5" s="512"/>
      <c r="H5" s="512"/>
      <c r="I5" s="512"/>
      <c r="J5" s="512"/>
      <c r="K5" s="512"/>
    </row>
    <row r="6" spans="2:11" ht="12.75" customHeight="1">
      <c r="B6" s="275"/>
      <c r="C6" s="276"/>
      <c r="D6" s="277"/>
      <c r="E6" s="277"/>
      <c r="F6" s="277"/>
      <c r="G6" s="513" t="s">
        <v>617</v>
      </c>
      <c r="H6" s="513"/>
      <c r="I6" s="513"/>
      <c r="J6" s="513"/>
      <c r="K6" s="513"/>
    </row>
    <row r="7" spans="2:11" ht="12.75" customHeight="1">
      <c r="B7" s="511" t="s">
        <v>46</v>
      </c>
      <c r="C7" s="511"/>
      <c r="D7" s="511"/>
      <c r="E7" s="511"/>
      <c r="F7" s="511"/>
      <c r="G7" s="511"/>
      <c r="H7" s="511"/>
      <c r="I7" s="511"/>
      <c r="J7" s="511"/>
      <c r="K7" s="511"/>
    </row>
    <row r="8" spans="2:11" ht="12.75" customHeight="1">
      <c r="B8" s="511" t="s">
        <v>5</v>
      </c>
      <c r="C8" s="511"/>
      <c r="D8" s="511"/>
      <c r="E8" s="511"/>
      <c r="F8" s="511"/>
      <c r="G8" s="511"/>
      <c r="H8" s="511"/>
      <c r="I8" s="511"/>
      <c r="J8" s="511"/>
      <c r="K8" s="511"/>
    </row>
    <row r="9" spans="2:11" ht="12.75" customHeight="1">
      <c r="B9" s="514" t="s">
        <v>6</v>
      </c>
      <c r="C9" s="514"/>
      <c r="D9" s="514"/>
      <c r="E9" s="514"/>
      <c r="F9" s="514"/>
      <c r="G9" s="514"/>
      <c r="H9" s="514"/>
      <c r="I9" s="514"/>
      <c r="J9" s="514"/>
      <c r="K9" s="514"/>
    </row>
    <row r="10" spans="2:9" ht="12.75" customHeight="1">
      <c r="B10" s="281"/>
      <c r="C10" s="282"/>
      <c r="D10" s="278"/>
      <c r="E10" s="278"/>
      <c r="F10" s="278"/>
      <c r="G10" s="278"/>
      <c r="H10" s="278"/>
      <c r="I10" s="283"/>
    </row>
    <row r="11" spans="2:9" ht="12.75" customHeight="1">
      <c r="B11" s="515" t="s">
        <v>618</v>
      </c>
      <c r="C11" s="515"/>
      <c r="D11" s="515"/>
      <c r="E11" s="515"/>
      <c r="F11" s="515"/>
      <c r="G11" s="515"/>
      <c r="H11" s="515"/>
      <c r="I11" s="515"/>
    </row>
    <row r="12" spans="2:11" ht="12.75" customHeight="1">
      <c r="B12" s="284"/>
      <c r="C12" s="284"/>
      <c r="K12" s="280" t="s">
        <v>181</v>
      </c>
    </row>
    <row r="13" spans="2:11" ht="36" customHeight="1">
      <c r="B13" s="285" t="s">
        <v>182</v>
      </c>
      <c r="C13" s="286" t="s">
        <v>619</v>
      </c>
      <c r="D13" s="287" t="s">
        <v>183</v>
      </c>
      <c r="E13" s="287" t="s">
        <v>184</v>
      </c>
      <c r="F13" s="287" t="s">
        <v>269</v>
      </c>
      <c r="G13" s="287" t="s">
        <v>270</v>
      </c>
      <c r="H13" s="288" t="s">
        <v>271</v>
      </c>
      <c r="I13" s="289">
        <v>2022</v>
      </c>
      <c r="J13" s="290">
        <v>2023</v>
      </c>
      <c r="K13" s="290">
        <v>2024</v>
      </c>
    </row>
    <row r="14" spans="2:11" ht="14.25" customHeight="1">
      <c r="B14" s="291" t="s">
        <v>178</v>
      </c>
      <c r="C14" s="292"/>
      <c r="D14" s="293"/>
      <c r="E14" s="293"/>
      <c r="F14" s="293"/>
      <c r="G14" s="293"/>
      <c r="H14" s="293"/>
      <c r="I14" s="294">
        <f>I20+I94+I504+I640+I684+I777+I1016+I668</f>
        <v>373848.9</v>
      </c>
      <c r="J14" s="294">
        <f>J20+J94+J504+J640+J684+J777+J1016+J668</f>
        <v>255721.30000000002</v>
      </c>
      <c r="K14" s="294">
        <f>K20+K94+K504+K640+K684+K777+K1016+K668</f>
        <v>238137.00000000003</v>
      </c>
    </row>
    <row r="15" spans="2:11" ht="12.75" customHeight="1" hidden="1">
      <c r="B15" s="291" t="s">
        <v>620</v>
      </c>
      <c r="C15" s="292"/>
      <c r="D15" s="293"/>
      <c r="E15" s="293"/>
      <c r="F15" s="293"/>
      <c r="G15" s="293"/>
      <c r="H15" s="293">
        <v>1</v>
      </c>
      <c r="I15" s="294">
        <f>I95+I505+I641+I685+I778+I1018</f>
        <v>0</v>
      </c>
      <c r="J15" s="294">
        <f>J95+J505+J641+J685+J778+J1018</f>
        <v>0</v>
      </c>
      <c r="K15" s="294">
        <f>K95+K505+K641+K685+K778+K1018</f>
        <v>0</v>
      </c>
    </row>
    <row r="16" spans="2:11" ht="12.75" customHeight="1">
      <c r="B16" s="291" t="s">
        <v>273</v>
      </c>
      <c r="C16" s="292"/>
      <c r="D16" s="293"/>
      <c r="E16" s="293"/>
      <c r="F16" s="293"/>
      <c r="G16" s="293"/>
      <c r="H16" s="293">
        <v>2</v>
      </c>
      <c r="I16" s="294">
        <f>I21+I96+I506+I642+I686+I779+I1019+I670</f>
        <v>167116.8</v>
      </c>
      <c r="J16" s="294">
        <f>J21+J96+J506+J642+J686+J779+J1019+J670</f>
        <v>106686.1</v>
      </c>
      <c r="K16" s="294">
        <f>K21+K96+K506+K642+K686+K779+K1019+K670</f>
        <v>109992</v>
      </c>
    </row>
    <row r="17" spans="2:11" ht="12.75" customHeight="1">
      <c r="B17" s="291" t="s">
        <v>274</v>
      </c>
      <c r="C17" s="292"/>
      <c r="D17" s="293"/>
      <c r="E17" s="293"/>
      <c r="F17" s="293"/>
      <c r="G17" s="293"/>
      <c r="H17" s="293">
        <v>3</v>
      </c>
      <c r="I17" s="294">
        <f>I22+I97+I507+I643+I687+I780+I1020</f>
        <v>186294.69999999998</v>
      </c>
      <c r="J17" s="294">
        <f>J22+J97+J520+J656+J700+J797+J1052</f>
        <v>47874.299999999996</v>
      </c>
      <c r="K17" s="294">
        <f>K22+K97+K520+K656+K700+K797+K1052</f>
        <v>29198.300000000003</v>
      </c>
    </row>
    <row r="18" spans="2:11" ht="12.75" customHeight="1">
      <c r="B18" s="291" t="s">
        <v>275</v>
      </c>
      <c r="C18" s="292"/>
      <c r="D18" s="293"/>
      <c r="E18" s="293"/>
      <c r="F18" s="293"/>
      <c r="G18" s="293"/>
      <c r="H18" s="293">
        <v>4</v>
      </c>
      <c r="I18" s="294">
        <f>I23+I98+I508+I644+I688+I781+I1021</f>
        <v>20437.399999999998</v>
      </c>
      <c r="J18" s="294">
        <f>J23+J98+J521+J657+J701+J798+J1053</f>
        <v>763.4</v>
      </c>
      <c r="K18" s="294">
        <f>K23+K98+K521+K657+K701+K798+K1053</f>
        <v>4051.7</v>
      </c>
    </row>
    <row r="19" spans="2:11" ht="12.75" customHeight="1" hidden="1">
      <c r="B19" s="295" t="s">
        <v>276</v>
      </c>
      <c r="C19" s="292"/>
      <c r="D19" s="293"/>
      <c r="E19" s="293"/>
      <c r="F19" s="293"/>
      <c r="G19" s="293"/>
      <c r="H19" s="293">
        <v>6</v>
      </c>
      <c r="I19" s="294">
        <f>I99+I509+I645+I689+I782+I1022</f>
        <v>0</v>
      </c>
      <c r="J19" s="294">
        <f>J99+J509+J645+J689+J782+J1022</f>
        <v>0</v>
      </c>
      <c r="K19" s="294">
        <f>K99+K509+K645+K689+K782+K1022</f>
        <v>0</v>
      </c>
    </row>
    <row r="20" spans="2:12" ht="27.75" customHeight="1">
      <c r="B20" s="296" t="s">
        <v>621</v>
      </c>
      <c r="C20" s="297">
        <v>163</v>
      </c>
      <c r="D20" s="293"/>
      <c r="E20" s="293"/>
      <c r="F20" s="293"/>
      <c r="G20" s="293"/>
      <c r="H20" s="293"/>
      <c r="I20" s="294">
        <f>I24+I73+I60+I53</f>
        <v>19049.8</v>
      </c>
      <c r="J20" s="294">
        <f>J24+J73+J60+J53</f>
        <v>5646.5</v>
      </c>
      <c r="K20" s="294">
        <f>K24+K73+K60+K53</f>
        <v>4996</v>
      </c>
      <c r="L20" s="298"/>
    </row>
    <row r="21" spans="2:11" ht="12.75" customHeight="1">
      <c r="B21" s="299" t="s">
        <v>273</v>
      </c>
      <c r="C21" s="300"/>
      <c r="D21" s="287"/>
      <c r="E21" s="287"/>
      <c r="F21" s="287"/>
      <c r="G21" s="287"/>
      <c r="H21" s="287">
        <v>2</v>
      </c>
      <c r="I21" s="183">
        <f>I30+I33+I36+I49+I45+I72+I66+I59+I52</f>
        <v>8119.700000000001</v>
      </c>
      <c r="J21" s="183">
        <f>J30+J33+J36+J49+J45+J72+J66+J59</f>
        <v>4049.5</v>
      </c>
      <c r="K21" s="183">
        <f>K30+K33+K36+K49+K45+K72+K66+K59</f>
        <v>3398.9999999999995</v>
      </c>
    </row>
    <row r="22" spans="2:11" ht="12.75" customHeight="1">
      <c r="B22" s="299" t="s">
        <v>274</v>
      </c>
      <c r="C22" s="300"/>
      <c r="D22" s="287"/>
      <c r="E22" s="287"/>
      <c r="F22" s="287"/>
      <c r="G22" s="287"/>
      <c r="H22" s="287">
        <v>3</v>
      </c>
      <c r="I22" s="183">
        <f>I78+I82+I40</f>
        <v>10930.1</v>
      </c>
      <c r="J22" s="183">
        <f>J78+J82+J40</f>
        <v>1597</v>
      </c>
      <c r="K22" s="183">
        <f>K78+K82+K40</f>
        <v>1597</v>
      </c>
    </row>
    <row r="23" spans="2:11" ht="12.75" customHeight="1" hidden="1">
      <c r="B23" s="299" t="s">
        <v>275</v>
      </c>
      <c r="C23" s="300"/>
      <c r="D23" s="287"/>
      <c r="E23" s="287"/>
      <c r="F23" s="287"/>
      <c r="G23" s="287"/>
      <c r="H23" s="287">
        <v>4</v>
      </c>
      <c r="I23" s="183"/>
      <c r="J23" s="183"/>
      <c r="K23" s="183"/>
    </row>
    <row r="24" spans="2:11" ht="12.75" customHeight="1">
      <c r="B24" s="295" t="s">
        <v>185</v>
      </c>
      <c r="C24" s="301"/>
      <c r="D24" s="302" t="s">
        <v>186</v>
      </c>
      <c r="E24" s="302"/>
      <c r="F24" s="302"/>
      <c r="G24" s="302"/>
      <c r="H24" s="302"/>
      <c r="I24" s="294">
        <f>I25+I41</f>
        <v>4534.6</v>
      </c>
      <c r="J24" s="294">
        <f>J25+J41</f>
        <v>1896.4</v>
      </c>
      <c r="K24" s="294">
        <f>K25+K41</f>
        <v>3373.3999999999996</v>
      </c>
    </row>
    <row r="25" spans="2:14" ht="26.25" customHeight="1">
      <c r="B25" s="303" t="s">
        <v>191</v>
      </c>
      <c r="C25" s="304"/>
      <c r="D25" s="305" t="s">
        <v>186</v>
      </c>
      <c r="E25" s="305" t="s">
        <v>192</v>
      </c>
      <c r="F25" s="302"/>
      <c r="G25" s="302"/>
      <c r="H25" s="302"/>
      <c r="I25" s="294">
        <f>I26+I37</f>
        <v>2633.2</v>
      </c>
      <c r="J25" s="294">
        <f>J26</f>
        <v>1666.3</v>
      </c>
      <c r="K25" s="294">
        <f>K26</f>
        <v>1866.3</v>
      </c>
      <c r="M25" s="306"/>
      <c r="N25" s="306"/>
    </row>
    <row r="26" spans="2:16" ht="12.75" customHeight="1">
      <c r="B26" s="243" t="s">
        <v>277</v>
      </c>
      <c r="C26" s="307"/>
      <c r="D26" s="244" t="s">
        <v>186</v>
      </c>
      <c r="E26" s="244" t="s">
        <v>192</v>
      </c>
      <c r="F26" s="244" t="s">
        <v>278</v>
      </c>
      <c r="G26" s="244"/>
      <c r="H26" s="287"/>
      <c r="I26" s="183">
        <f>I27</f>
        <v>2579.7</v>
      </c>
      <c r="J26" s="183">
        <f>J27</f>
        <v>1666.3</v>
      </c>
      <c r="K26" s="183">
        <f>K27</f>
        <v>1866.3</v>
      </c>
      <c r="P26" s="306"/>
    </row>
    <row r="27" spans="2:11" ht="14.25" customHeight="1">
      <c r="B27" s="308" t="s">
        <v>303</v>
      </c>
      <c r="C27" s="307"/>
      <c r="D27" s="244" t="s">
        <v>186</v>
      </c>
      <c r="E27" s="244" t="s">
        <v>192</v>
      </c>
      <c r="F27" s="245" t="s">
        <v>304</v>
      </c>
      <c r="G27" s="244"/>
      <c r="H27" s="287"/>
      <c r="I27" s="183">
        <f>I28+I31+I34</f>
        <v>2579.7</v>
      </c>
      <c r="J27" s="183">
        <f>J28+J31+J34</f>
        <v>1666.3</v>
      </c>
      <c r="K27" s="183">
        <f>K28+K31+K34</f>
        <v>1866.3</v>
      </c>
    </row>
    <row r="28" spans="2:11" ht="41.25" customHeight="1">
      <c r="B28" s="309" t="s">
        <v>281</v>
      </c>
      <c r="C28" s="307"/>
      <c r="D28" s="244" t="s">
        <v>186</v>
      </c>
      <c r="E28" s="244" t="s">
        <v>192</v>
      </c>
      <c r="F28" s="245" t="s">
        <v>304</v>
      </c>
      <c r="G28" s="244" t="s">
        <v>282</v>
      </c>
      <c r="H28" s="287"/>
      <c r="I28" s="183">
        <f>I29</f>
        <v>2198.1</v>
      </c>
      <c r="J28" s="183">
        <f>J29</f>
        <v>1629.5</v>
      </c>
      <c r="K28" s="183">
        <f>K29</f>
        <v>1829.5</v>
      </c>
    </row>
    <row r="29" spans="2:11" ht="12.75" customHeight="1">
      <c r="B29" s="243" t="s">
        <v>283</v>
      </c>
      <c r="C29" s="307"/>
      <c r="D29" s="244" t="s">
        <v>186</v>
      </c>
      <c r="E29" s="244" t="s">
        <v>192</v>
      </c>
      <c r="F29" s="245" t="s">
        <v>304</v>
      </c>
      <c r="G29" s="244" t="s">
        <v>284</v>
      </c>
      <c r="H29" s="287"/>
      <c r="I29" s="183">
        <f>I30</f>
        <v>2198.1</v>
      </c>
      <c r="J29" s="183">
        <f>J30</f>
        <v>1629.5</v>
      </c>
      <c r="K29" s="183">
        <f>K30</f>
        <v>1829.5</v>
      </c>
    </row>
    <row r="30" spans="2:11" ht="14.25" customHeight="1">
      <c r="B30" s="243" t="s">
        <v>273</v>
      </c>
      <c r="C30" s="307"/>
      <c r="D30" s="244" t="s">
        <v>186</v>
      </c>
      <c r="E30" s="244" t="s">
        <v>192</v>
      </c>
      <c r="F30" s="245" t="s">
        <v>304</v>
      </c>
      <c r="G30" s="244" t="s">
        <v>284</v>
      </c>
      <c r="H30" s="287">
        <v>2</v>
      </c>
      <c r="I30" s="183">
        <v>2198.1</v>
      </c>
      <c r="J30" s="183">
        <v>1629.5</v>
      </c>
      <c r="K30" s="183">
        <v>1829.5</v>
      </c>
    </row>
    <row r="31" spans="2:11" ht="14.25" customHeight="1">
      <c r="B31" s="299" t="s">
        <v>289</v>
      </c>
      <c r="C31" s="307"/>
      <c r="D31" s="244" t="s">
        <v>186</v>
      </c>
      <c r="E31" s="244" t="s">
        <v>192</v>
      </c>
      <c r="F31" s="245" t="s">
        <v>304</v>
      </c>
      <c r="G31" s="244" t="s">
        <v>290</v>
      </c>
      <c r="H31" s="287"/>
      <c r="I31" s="183">
        <f>I32</f>
        <v>332.9</v>
      </c>
      <c r="J31" s="183">
        <f>J32</f>
        <v>36.8</v>
      </c>
      <c r="K31" s="183">
        <f>K32</f>
        <v>36.8</v>
      </c>
    </row>
    <row r="32" spans="2:11" ht="14.25" customHeight="1">
      <c r="B32" s="299" t="s">
        <v>291</v>
      </c>
      <c r="C32" s="307"/>
      <c r="D32" s="244" t="s">
        <v>186</v>
      </c>
      <c r="E32" s="244" t="s">
        <v>192</v>
      </c>
      <c r="F32" s="245" t="s">
        <v>304</v>
      </c>
      <c r="G32" s="244" t="s">
        <v>292</v>
      </c>
      <c r="H32" s="287"/>
      <c r="I32" s="183">
        <f>I33</f>
        <v>332.9</v>
      </c>
      <c r="J32" s="183">
        <f>J33</f>
        <v>36.8</v>
      </c>
      <c r="K32" s="183">
        <f>K33</f>
        <v>36.8</v>
      </c>
    </row>
    <row r="33" spans="2:11" ht="14.25" customHeight="1">
      <c r="B33" s="243" t="s">
        <v>273</v>
      </c>
      <c r="C33" s="307"/>
      <c r="D33" s="244" t="s">
        <v>186</v>
      </c>
      <c r="E33" s="244" t="s">
        <v>192</v>
      </c>
      <c r="F33" s="245" t="s">
        <v>304</v>
      </c>
      <c r="G33" s="244" t="s">
        <v>292</v>
      </c>
      <c r="H33" s="287">
        <v>2</v>
      </c>
      <c r="I33" s="183">
        <v>332.9</v>
      </c>
      <c r="J33" s="183">
        <v>36.8</v>
      </c>
      <c r="K33" s="183">
        <v>36.8</v>
      </c>
    </row>
    <row r="34" spans="2:11" ht="14.25" customHeight="1">
      <c r="B34" s="310" t="s">
        <v>293</v>
      </c>
      <c r="C34" s="307"/>
      <c r="D34" s="244" t="s">
        <v>186</v>
      </c>
      <c r="E34" s="244" t="s">
        <v>192</v>
      </c>
      <c r="F34" s="245" t="s">
        <v>304</v>
      </c>
      <c r="G34" s="311">
        <v>800</v>
      </c>
      <c r="H34" s="287"/>
      <c r="I34" s="183">
        <f>I35</f>
        <v>48.7</v>
      </c>
      <c r="J34" s="183">
        <f>J35</f>
        <v>0</v>
      </c>
      <c r="K34" s="183">
        <f>K35</f>
        <v>0</v>
      </c>
    </row>
    <row r="35" spans="2:11" ht="14.25" customHeight="1">
      <c r="B35" s="310" t="s">
        <v>295</v>
      </c>
      <c r="C35" s="307"/>
      <c r="D35" s="244" t="s">
        <v>186</v>
      </c>
      <c r="E35" s="244" t="s">
        <v>192</v>
      </c>
      <c r="F35" s="245" t="s">
        <v>304</v>
      </c>
      <c r="G35" s="311">
        <v>850</v>
      </c>
      <c r="H35" s="287"/>
      <c r="I35" s="183">
        <f>I36</f>
        <v>48.7</v>
      </c>
      <c r="J35" s="183">
        <f>J36</f>
        <v>0</v>
      </c>
      <c r="K35" s="183">
        <f>K36</f>
        <v>0</v>
      </c>
    </row>
    <row r="36" spans="2:11" ht="14.25" customHeight="1">
      <c r="B36" s="310" t="s">
        <v>273</v>
      </c>
      <c r="C36" s="301"/>
      <c r="D36" s="244" t="s">
        <v>186</v>
      </c>
      <c r="E36" s="244" t="s">
        <v>192</v>
      </c>
      <c r="F36" s="245" t="s">
        <v>304</v>
      </c>
      <c r="G36" s="311">
        <v>850</v>
      </c>
      <c r="H36" s="244" t="s">
        <v>297</v>
      </c>
      <c r="I36" s="183">
        <v>48.7</v>
      </c>
      <c r="J36" s="183"/>
      <c r="K36" s="183"/>
    </row>
    <row r="37" spans="2:11" ht="39.75" customHeight="1">
      <c r="B37" s="312" t="s">
        <v>285</v>
      </c>
      <c r="C37" s="313"/>
      <c r="D37" s="244" t="s">
        <v>186</v>
      </c>
      <c r="E37" s="244" t="s">
        <v>192</v>
      </c>
      <c r="F37" s="245" t="s">
        <v>286</v>
      </c>
      <c r="G37" s="244"/>
      <c r="H37" s="244"/>
      <c r="I37" s="183">
        <f>I38</f>
        <v>53.5</v>
      </c>
      <c r="J37" s="183">
        <f>J38</f>
        <v>0</v>
      </c>
      <c r="K37" s="183">
        <f>K38</f>
        <v>0</v>
      </c>
    </row>
    <row r="38" spans="2:11" ht="41.25" customHeight="1">
      <c r="B38" s="314" t="s">
        <v>281</v>
      </c>
      <c r="C38" s="313"/>
      <c r="D38" s="244" t="s">
        <v>186</v>
      </c>
      <c r="E38" s="244" t="s">
        <v>192</v>
      </c>
      <c r="F38" s="245" t="s">
        <v>286</v>
      </c>
      <c r="G38" s="244" t="s">
        <v>282</v>
      </c>
      <c r="H38" s="244"/>
      <c r="I38" s="183">
        <f>I39</f>
        <v>53.5</v>
      </c>
      <c r="J38" s="183">
        <f>J39</f>
        <v>0</v>
      </c>
      <c r="K38" s="183">
        <f>K39</f>
        <v>0</v>
      </c>
    </row>
    <row r="39" spans="2:11" ht="14.25" customHeight="1">
      <c r="B39" s="243" t="s">
        <v>283</v>
      </c>
      <c r="C39" s="313"/>
      <c r="D39" s="244" t="s">
        <v>186</v>
      </c>
      <c r="E39" s="244" t="s">
        <v>192</v>
      </c>
      <c r="F39" s="245" t="s">
        <v>286</v>
      </c>
      <c r="G39" s="244" t="s">
        <v>284</v>
      </c>
      <c r="H39" s="244"/>
      <c r="I39" s="183">
        <f>I40</f>
        <v>53.5</v>
      </c>
      <c r="J39" s="183">
        <f>J40</f>
        <v>0</v>
      </c>
      <c r="K39" s="183">
        <f>K40</f>
        <v>0</v>
      </c>
    </row>
    <row r="40" spans="2:11" ht="14.25" customHeight="1">
      <c r="B40" s="243" t="s">
        <v>274</v>
      </c>
      <c r="C40" s="313"/>
      <c r="D40" s="244" t="s">
        <v>186</v>
      </c>
      <c r="E40" s="244" t="s">
        <v>192</v>
      </c>
      <c r="F40" s="245" t="s">
        <v>286</v>
      </c>
      <c r="G40" s="244" t="s">
        <v>284</v>
      </c>
      <c r="H40" s="244">
        <v>3</v>
      </c>
      <c r="I40" s="183">
        <v>53.5</v>
      </c>
      <c r="J40" s="183"/>
      <c r="K40" s="183"/>
    </row>
    <row r="41" spans="2:11" ht="14.25" customHeight="1">
      <c r="B41" s="315" t="s">
        <v>199</v>
      </c>
      <c r="C41" s="304"/>
      <c r="D41" s="305" t="s">
        <v>186</v>
      </c>
      <c r="E41" s="305" t="s">
        <v>200</v>
      </c>
      <c r="F41" s="245"/>
      <c r="G41" s="311"/>
      <c r="H41" s="244"/>
      <c r="I41" s="183">
        <f>I45+I49+I52</f>
        <v>1901.4</v>
      </c>
      <c r="J41" s="183">
        <f>J45+J49</f>
        <v>230.10000000000002</v>
      </c>
      <c r="K41" s="183">
        <f>K45+K49</f>
        <v>1507.1</v>
      </c>
    </row>
    <row r="42" spans="2:11" ht="27.75" customHeight="1">
      <c r="B42" s="309" t="s">
        <v>342</v>
      </c>
      <c r="C42" s="307"/>
      <c r="D42" s="244" t="s">
        <v>186</v>
      </c>
      <c r="E42" s="244" t="s">
        <v>200</v>
      </c>
      <c r="F42" s="245" t="s">
        <v>343</v>
      </c>
      <c r="G42" s="311"/>
      <c r="H42" s="244"/>
      <c r="I42" s="183">
        <f>I43</f>
        <v>916.6</v>
      </c>
      <c r="J42" s="183">
        <f>J43</f>
        <v>38.3</v>
      </c>
      <c r="K42" s="183">
        <f>K43</f>
        <v>833.3</v>
      </c>
    </row>
    <row r="43" spans="2:11" ht="14.25" customHeight="1">
      <c r="B43" s="299" t="s">
        <v>289</v>
      </c>
      <c r="C43" s="316"/>
      <c r="D43" s="244" t="s">
        <v>186</v>
      </c>
      <c r="E43" s="244" t="s">
        <v>200</v>
      </c>
      <c r="F43" s="245" t="s">
        <v>343</v>
      </c>
      <c r="G43" s="287">
        <v>200</v>
      </c>
      <c r="H43" s="287"/>
      <c r="I43" s="183">
        <f>I44</f>
        <v>916.6</v>
      </c>
      <c r="J43" s="183">
        <f>J44</f>
        <v>38.3</v>
      </c>
      <c r="K43" s="183">
        <f>K44</f>
        <v>833.3</v>
      </c>
    </row>
    <row r="44" spans="2:11" ht="14.25" customHeight="1">
      <c r="B44" s="299" t="s">
        <v>291</v>
      </c>
      <c r="C44" s="307"/>
      <c r="D44" s="244" t="s">
        <v>186</v>
      </c>
      <c r="E44" s="244" t="s">
        <v>200</v>
      </c>
      <c r="F44" s="245" t="s">
        <v>343</v>
      </c>
      <c r="G44" s="287">
        <v>240</v>
      </c>
      <c r="H44" s="287"/>
      <c r="I44" s="183">
        <f>I45</f>
        <v>916.6</v>
      </c>
      <c r="J44" s="183">
        <f>J45</f>
        <v>38.3</v>
      </c>
      <c r="K44" s="183">
        <f>K45</f>
        <v>833.3</v>
      </c>
    </row>
    <row r="45" spans="2:11" ht="14.25" customHeight="1">
      <c r="B45" s="243" t="s">
        <v>273</v>
      </c>
      <c r="C45" s="307"/>
      <c r="D45" s="244" t="s">
        <v>186</v>
      </c>
      <c r="E45" s="244" t="s">
        <v>200</v>
      </c>
      <c r="F45" s="245" t="s">
        <v>343</v>
      </c>
      <c r="G45" s="287">
        <v>240</v>
      </c>
      <c r="H45" s="287">
        <v>2</v>
      </c>
      <c r="I45" s="183">
        <v>916.6</v>
      </c>
      <c r="J45" s="183">
        <v>38.3</v>
      </c>
      <c r="K45" s="183">
        <v>833.3</v>
      </c>
    </row>
    <row r="46" spans="2:11" ht="27.75" customHeight="1">
      <c r="B46" s="317" t="s">
        <v>340</v>
      </c>
      <c r="C46" s="318"/>
      <c r="D46" s="244" t="s">
        <v>186</v>
      </c>
      <c r="E46" s="244" t="s">
        <v>200</v>
      </c>
      <c r="F46" s="245" t="s">
        <v>341</v>
      </c>
      <c r="G46" s="287"/>
      <c r="H46" s="244"/>
      <c r="I46" s="183">
        <f>I47</f>
        <v>963.8</v>
      </c>
      <c r="J46" s="183">
        <f>J47</f>
        <v>191.8</v>
      </c>
      <c r="K46" s="183">
        <f>K47</f>
        <v>673.8</v>
      </c>
    </row>
    <row r="47" spans="2:11" ht="14.25" customHeight="1">
      <c r="B47" s="299" t="s">
        <v>289</v>
      </c>
      <c r="C47" s="301"/>
      <c r="D47" s="244" t="s">
        <v>186</v>
      </c>
      <c r="E47" s="244" t="s">
        <v>200</v>
      </c>
      <c r="F47" s="245" t="s">
        <v>341</v>
      </c>
      <c r="G47" s="287">
        <v>200</v>
      </c>
      <c r="H47" s="244"/>
      <c r="I47" s="183">
        <f>I48</f>
        <v>963.8</v>
      </c>
      <c r="J47" s="183">
        <f>J48</f>
        <v>191.8</v>
      </c>
      <c r="K47" s="183">
        <f>K48</f>
        <v>673.8</v>
      </c>
    </row>
    <row r="48" spans="2:11" ht="14.25" customHeight="1">
      <c r="B48" s="299" t="s">
        <v>291</v>
      </c>
      <c r="C48" s="300"/>
      <c r="D48" s="244" t="s">
        <v>186</v>
      </c>
      <c r="E48" s="244" t="s">
        <v>200</v>
      </c>
      <c r="F48" s="245" t="s">
        <v>341</v>
      </c>
      <c r="G48" s="287">
        <v>240</v>
      </c>
      <c r="H48" s="244"/>
      <c r="I48" s="183">
        <f>I49</f>
        <v>963.8</v>
      </c>
      <c r="J48" s="183">
        <f>J49</f>
        <v>191.8</v>
      </c>
      <c r="K48" s="183">
        <f>K49</f>
        <v>673.8</v>
      </c>
    </row>
    <row r="49" spans="2:11" ht="14.25" customHeight="1">
      <c r="B49" s="243" t="s">
        <v>273</v>
      </c>
      <c r="C49" s="300"/>
      <c r="D49" s="244" t="s">
        <v>186</v>
      </c>
      <c r="E49" s="244" t="s">
        <v>200</v>
      </c>
      <c r="F49" s="245" t="s">
        <v>341</v>
      </c>
      <c r="G49" s="287">
        <v>240</v>
      </c>
      <c r="H49" s="244" t="s">
        <v>297</v>
      </c>
      <c r="I49" s="183">
        <v>963.8</v>
      </c>
      <c r="J49" s="183">
        <v>191.8</v>
      </c>
      <c r="K49" s="183">
        <v>673.8</v>
      </c>
    </row>
    <row r="50" spans="2:11" ht="14.25" customHeight="1">
      <c r="B50" s="310" t="s">
        <v>293</v>
      </c>
      <c r="C50" s="300"/>
      <c r="D50" s="244" t="s">
        <v>186</v>
      </c>
      <c r="E50" s="244" t="s">
        <v>200</v>
      </c>
      <c r="F50" s="245" t="s">
        <v>341</v>
      </c>
      <c r="G50" s="287">
        <v>800</v>
      </c>
      <c r="H50" s="244"/>
      <c r="I50" s="183">
        <f>I51</f>
        <v>21</v>
      </c>
      <c r="J50" s="183">
        <f>J51</f>
        <v>0</v>
      </c>
      <c r="K50" s="183">
        <f>K51</f>
        <v>0</v>
      </c>
    </row>
    <row r="51" spans="2:11" ht="14.25" customHeight="1">
      <c r="B51" s="310" t="s">
        <v>295</v>
      </c>
      <c r="C51" s="300"/>
      <c r="D51" s="244" t="s">
        <v>186</v>
      </c>
      <c r="E51" s="244" t="s">
        <v>200</v>
      </c>
      <c r="F51" s="245" t="s">
        <v>341</v>
      </c>
      <c r="G51" s="287">
        <v>850</v>
      </c>
      <c r="H51" s="244"/>
      <c r="I51" s="183">
        <f>I52</f>
        <v>21</v>
      </c>
      <c r="J51" s="183">
        <f>J52</f>
        <v>0</v>
      </c>
      <c r="K51" s="183">
        <f>K52</f>
        <v>0</v>
      </c>
    </row>
    <row r="52" spans="2:11" ht="14.25" customHeight="1">
      <c r="B52" s="310" t="s">
        <v>273</v>
      </c>
      <c r="C52" s="300"/>
      <c r="D52" s="244" t="s">
        <v>186</v>
      </c>
      <c r="E52" s="244" t="s">
        <v>200</v>
      </c>
      <c r="F52" s="245" t="s">
        <v>341</v>
      </c>
      <c r="G52" s="287">
        <v>850</v>
      </c>
      <c r="H52" s="244" t="s">
        <v>297</v>
      </c>
      <c r="I52" s="183">
        <v>21</v>
      </c>
      <c r="J52" s="183"/>
      <c r="K52" s="183"/>
    </row>
    <row r="53" spans="2:11" ht="14.25" customHeight="1" hidden="1">
      <c r="B53" s="295" t="s">
        <v>205</v>
      </c>
      <c r="C53" s="307"/>
      <c r="D53" s="302" t="s">
        <v>206</v>
      </c>
      <c r="E53" s="302"/>
      <c r="F53" s="302"/>
      <c r="G53" s="302"/>
      <c r="H53" s="302"/>
      <c r="I53" s="183">
        <f aca="true" t="shared" si="0" ref="I53:I58">I54</f>
        <v>0</v>
      </c>
      <c r="J53" s="183">
        <f aca="true" t="shared" si="1" ref="J53:J58">J54</f>
        <v>0</v>
      </c>
      <c r="K53" s="183">
        <f aca="true" t="shared" si="2" ref="K53:K58">K54</f>
        <v>0</v>
      </c>
    </row>
    <row r="54" spans="2:11" ht="14.25" customHeight="1" hidden="1">
      <c r="B54" s="319" t="s">
        <v>209</v>
      </c>
      <c r="C54" s="307"/>
      <c r="D54" s="305" t="s">
        <v>206</v>
      </c>
      <c r="E54" s="305" t="s">
        <v>210</v>
      </c>
      <c r="F54" s="244"/>
      <c r="G54" s="287"/>
      <c r="H54" s="244"/>
      <c r="I54" s="183">
        <f t="shared" si="0"/>
        <v>0</v>
      </c>
      <c r="J54" s="183">
        <f t="shared" si="1"/>
        <v>0</v>
      </c>
      <c r="K54" s="183">
        <f t="shared" si="2"/>
        <v>0</v>
      </c>
    </row>
    <row r="55" spans="2:11" ht="27.75" customHeight="1" hidden="1">
      <c r="B55" s="320" t="s">
        <v>365</v>
      </c>
      <c r="C55" s="307"/>
      <c r="D55" s="244" t="s">
        <v>206</v>
      </c>
      <c r="E55" s="244" t="s">
        <v>210</v>
      </c>
      <c r="F55" s="321" t="s">
        <v>366</v>
      </c>
      <c r="G55" s="287"/>
      <c r="H55" s="244"/>
      <c r="I55" s="183">
        <f t="shared" si="0"/>
        <v>0</v>
      </c>
      <c r="J55" s="183">
        <f t="shared" si="1"/>
        <v>0</v>
      </c>
      <c r="K55" s="183">
        <f t="shared" si="2"/>
        <v>0</v>
      </c>
    </row>
    <row r="56" spans="2:11" ht="27.75" customHeight="1" hidden="1">
      <c r="B56" s="322" t="s">
        <v>381</v>
      </c>
      <c r="C56" s="307"/>
      <c r="D56" s="244" t="s">
        <v>206</v>
      </c>
      <c r="E56" s="244" t="s">
        <v>210</v>
      </c>
      <c r="F56" s="321" t="s">
        <v>382</v>
      </c>
      <c r="G56" s="244"/>
      <c r="H56" s="244"/>
      <c r="I56" s="183">
        <f t="shared" si="0"/>
        <v>0</v>
      </c>
      <c r="J56" s="183">
        <f t="shared" si="1"/>
        <v>0</v>
      </c>
      <c r="K56" s="183">
        <f t="shared" si="2"/>
        <v>0</v>
      </c>
    </row>
    <row r="57" spans="2:11" ht="15.75" customHeight="1" hidden="1">
      <c r="B57" s="299" t="s">
        <v>289</v>
      </c>
      <c r="C57" s="307"/>
      <c r="D57" s="244" t="s">
        <v>206</v>
      </c>
      <c r="E57" s="244" t="s">
        <v>210</v>
      </c>
      <c r="F57" s="321" t="s">
        <v>382</v>
      </c>
      <c r="G57" s="244" t="s">
        <v>290</v>
      </c>
      <c r="H57" s="244"/>
      <c r="I57" s="183">
        <f t="shared" si="0"/>
        <v>0</v>
      </c>
      <c r="J57" s="183">
        <f t="shared" si="1"/>
        <v>0</v>
      </c>
      <c r="K57" s="183">
        <f t="shared" si="2"/>
        <v>0</v>
      </c>
    </row>
    <row r="58" spans="2:11" ht="14.25" customHeight="1" hidden="1">
      <c r="B58" s="299" t="s">
        <v>291</v>
      </c>
      <c r="C58" s="300"/>
      <c r="D58" s="244" t="s">
        <v>206</v>
      </c>
      <c r="E58" s="244" t="s">
        <v>210</v>
      </c>
      <c r="F58" s="321" t="s">
        <v>382</v>
      </c>
      <c r="G58" s="244" t="s">
        <v>292</v>
      </c>
      <c r="H58" s="244"/>
      <c r="I58" s="183">
        <f t="shared" si="0"/>
        <v>0</v>
      </c>
      <c r="J58" s="183">
        <f t="shared" si="1"/>
        <v>0</v>
      </c>
      <c r="K58" s="183">
        <f t="shared" si="2"/>
        <v>0</v>
      </c>
    </row>
    <row r="59" spans="2:11" ht="14.25" customHeight="1" hidden="1">
      <c r="B59" s="243" t="s">
        <v>273</v>
      </c>
      <c r="C59" s="300"/>
      <c r="D59" s="244" t="s">
        <v>206</v>
      </c>
      <c r="E59" s="244" t="s">
        <v>210</v>
      </c>
      <c r="F59" s="321" t="s">
        <v>382</v>
      </c>
      <c r="G59" s="244" t="s">
        <v>292</v>
      </c>
      <c r="H59" s="244" t="s">
        <v>297</v>
      </c>
      <c r="I59" s="183"/>
      <c r="J59" s="183"/>
      <c r="K59" s="183"/>
    </row>
    <row r="60" spans="2:11" ht="14.25" customHeight="1">
      <c r="B60" s="295" t="s">
        <v>211</v>
      </c>
      <c r="C60" s="316"/>
      <c r="D60" s="302" t="s">
        <v>212</v>
      </c>
      <c r="E60" s="302"/>
      <c r="F60" s="323"/>
      <c r="G60" s="293"/>
      <c r="H60" s="302"/>
      <c r="I60" s="294">
        <f>I67+I61</f>
        <v>3638.6</v>
      </c>
      <c r="J60" s="294">
        <f>J67+J61</f>
        <v>2153.1</v>
      </c>
      <c r="K60" s="294">
        <f>K67+K61</f>
        <v>25.6</v>
      </c>
    </row>
    <row r="61" spans="2:11" ht="14.25" customHeight="1">
      <c r="B61" s="319" t="s">
        <v>213</v>
      </c>
      <c r="C61" s="316"/>
      <c r="D61" s="305" t="s">
        <v>212</v>
      </c>
      <c r="E61" s="305" t="s">
        <v>214</v>
      </c>
      <c r="F61" s="245"/>
      <c r="G61" s="293"/>
      <c r="H61" s="302"/>
      <c r="I61" s="183">
        <f>I62</f>
        <v>121.6</v>
      </c>
      <c r="J61" s="183">
        <f>J62</f>
        <v>75</v>
      </c>
      <c r="K61" s="183">
        <f>K62</f>
        <v>0</v>
      </c>
    </row>
    <row r="62" spans="2:11" ht="14.25" customHeight="1">
      <c r="B62" s="243" t="s">
        <v>277</v>
      </c>
      <c r="C62" s="316"/>
      <c r="D62" s="244" t="s">
        <v>212</v>
      </c>
      <c r="E62" s="305" t="s">
        <v>214</v>
      </c>
      <c r="F62" s="245" t="s">
        <v>389</v>
      </c>
      <c r="G62" s="293"/>
      <c r="H62" s="302"/>
      <c r="I62" s="183">
        <f>I63</f>
        <v>121.6</v>
      </c>
      <c r="J62" s="183">
        <f>J63</f>
        <v>75</v>
      </c>
      <c r="K62" s="183">
        <f>K63</f>
        <v>0</v>
      </c>
    </row>
    <row r="63" spans="2:11" ht="48.75" customHeight="1">
      <c r="B63" s="309" t="s">
        <v>388</v>
      </c>
      <c r="C63" s="316"/>
      <c r="D63" s="244" t="s">
        <v>212</v>
      </c>
      <c r="E63" s="305" t="s">
        <v>214</v>
      </c>
      <c r="F63" s="245" t="s">
        <v>389</v>
      </c>
      <c r="G63" s="293"/>
      <c r="H63" s="302"/>
      <c r="I63" s="183">
        <f>I64</f>
        <v>121.6</v>
      </c>
      <c r="J63" s="183">
        <f>J64</f>
        <v>75</v>
      </c>
      <c r="K63" s="183">
        <f>K64</f>
        <v>0</v>
      </c>
    </row>
    <row r="64" spans="2:11" ht="14.25" customHeight="1">
      <c r="B64" s="299" t="s">
        <v>289</v>
      </c>
      <c r="C64" s="316"/>
      <c r="D64" s="244" t="s">
        <v>212</v>
      </c>
      <c r="E64" s="305" t="s">
        <v>214</v>
      </c>
      <c r="F64" s="245" t="s">
        <v>389</v>
      </c>
      <c r="G64" s="287">
        <v>200</v>
      </c>
      <c r="H64" s="302"/>
      <c r="I64" s="183">
        <f>I65</f>
        <v>121.6</v>
      </c>
      <c r="J64" s="183">
        <f>J65</f>
        <v>75</v>
      </c>
      <c r="K64" s="183">
        <f>K65</f>
        <v>0</v>
      </c>
    </row>
    <row r="65" spans="2:11" ht="14.25" customHeight="1">
      <c r="B65" s="299" t="s">
        <v>291</v>
      </c>
      <c r="C65" s="316"/>
      <c r="D65" s="244" t="s">
        <v>212</v>
      </c>
      <c r="E65" s="305" t="s">
        <v>214</v>
      </c>
      <c r="F65" s="245" t="s">
        <v>389</v>
      </c>
      <c r="G65" s="287">
        <v>240</v>
      </c>
      <c r="H65" s="302"/>
      <c r="I65" s="183">
        <f>I66</f>
        <v>121.6</v>
      </c>
      <c r="J65" s="183">
        <f>J66</f>
        <v>75</v>
      </c>
      <c r="K65" s="183">
        <f>K66</f>
        <v>0</v>
      </c>
    </row>
    <row r="66" spans="2:11" ht="14.25" customHeight="1">
      <c r="B66" s="243" t="s">
        <v>273</v>
      </c>
      <c r="C66" s="316"/>
      <c r="D66" s="244" t="s">
        <v>212</v>
      </c>
      <c r="E66" s="305" t="s">
        <v>214</v>
      </c>
      <c r="F66" s="245" t="s">
        <v>389</v>
      </c>
      <c r="G66" s="287">
        <v>240</v>
      </c>
      <c r="H66" s="244" t="s">
        <v>297</v>
      </c>
      <c r="I66" s="183">
        <v>121.6</v>
      </c>
      <c r="J66" s="183">
        <v>75</v>
      </c>
      <c r="K66" s="183"/>
    </row>
    <row r="67" spans="2:11" ht="14.25" customHeight="1">
      <c r="B67" s="324" t="s">
        <v>215</v>
      </c>
      <c r="C67" s="316"/>
      <c r="D67" s="305" t="s">
        <v>212</v>
      </c>
      <c r="E67" s="305" t="s">
        <v>216</v>
      </c>
      <c r="F67" s="244"/>
      <c r="G67" s="287"/>
      <c r="H67" s="244"/>
      <c r="I67" s="183">
        <f>I68</f>
        <v>3517</v>
      </c>
      <c r="J67" s="183">
        <f>J68</f>
        <v>2078.1</v>
      </c>
      <c r="K67" s="183">
        <f>K68</f>
        <v>25.6</v>
      </c>
    </row>
    <row r="68" spans="2:11" ht="27.75" customHeight="1">
      <c r="B68" s="296" t="s">
        <v>405</v>
      </c>
      <c r="C68" s="300"/>
      <c r="D68" s="244" t="s">
        <v>212</v>
      </c>
      <c r="E68" s="244" t="s">
        <v>216</v>
      </c>
      <c r="F68" s="245" t="s">
        <v>406</v>
      </c>
      <c r="G68" s="287"/>
      <c r="H68" s="244"/>
      <c r="I68" s="183">
        <f>I69</f>
        <v>3517</v>
      </c>
      <c r="J68" s="183">
        <f>J69</f>
        <v>2078.1</v>
      </c>
      <c r="K68" s="183">
        <f>K69</f>
        <v>25.6</v>
      </c>
    </row>
    <row r="69" spans="2:11" ht="27.75" customHeight="1">
      <c r="B69" s="322" t="s">
        <v>415</v>
      </c>
      <c r="C69" s="313"/>
      <c r="D69" s="244" t="s">
        <v>212</v>
      </c>
      <c r="E69" s="244" t="s">
        <v>216</v>
      </c>
      <c r="F69" s="245" t="s">
        <v>416</v>
      </c>
      <c r="G69" s="244"/>
      <c r="H69" s="244"/>
      <c r="I69" s="183">
        <f>I70</f>
        <v>3517</v>
      </c>
      <c r="J69" s="183">
        <f>J70</f>
        <v>2078.1</v>
      </c>
      <c r="K69" s="183">
        <f>K70</f>
        <v>25.6</v>
      </c>
    </row>
    <row r="70" spans="2:11" ht="14.25" customHeight="1">
      <c r="B70" s="299" t="s">
        <v>289</v>
      </c>
      <c r="C70" s="313"/>
      <c r="D70" s="244" t="s">
        <v>212</v>
      </c>
      <c r="E70" s="244" t="s">
        <v>216</v>
      </c>
      <c r="F70" s="245" t="s">
        <v>416</v>
      </c>
      <c r="G70" s="244" t="s">
        <v>290</v>
      </c>
      <c r="H70" s="244"/>
      <c r="I70" s="183">
        <f>I71</f>
        <v>3517</v>
      </c>
      <c r="J70" s="183">
        <f>J71</f>
        <v>2078.1</v>
      </c>
      <c r="K70" s="183">
        <f>K71</f>
        <v>25.6</v>
      </c>
    </row>
    <row r="71" spans="2:11" ht="14.25" customHeight="1">
      <c r="B71" s="299" t="s">
        <v>291</v>
      </c>
      <c r="C71" s="313"/>
      <c r="D71" s="244" t="s">
        <v>212</v>
      </c>
      <c r="E71" s="244" t="s">
        <v>216</v>
      </c>
      <c r="F71" s="245" t="s">
        <v>416</v>
      </c>
      <c r="G71" s="244" t="s">
        <v>292</v>
      </c>
      <c r="H71" s="244"/>
      <c r="I71" s="183">
        <f>I72</f>
        <v>3517</v>
      </c>
      <c r="J71" s="183">
        <f>J72</f>
        <v>2078.1</v>
      </c>
      <c r="K71" s="183">
        <f>K72</f>
        <v>25.6</v>
      </c>
    </row>
    <row r="72" spans="2:11" ht="14.25" customHeight="1">
      <c r="B72" s="243" t="s">
        <v>273</v>
      </c>
      <c r="C72" s="313"/>
      <c r="D72" s="244" t="s">
        <v>212</v>
      </c>
      <c r="E72" s="244" t="s">
        <v>216</v>
      </c>
      <c r="F72" s="245" t="s">
        <v>416</v>
      </c>
      <c r="G72" s="244" t="s">
        <v>292</v>
      </c>
      <c r="H72" s="244" t="s">
        <v>297</v>
      </c>
      <c r="I72" s="183">
        <v>3517</v>
      </c>
      <c r="J72" s="183">
        <v>2078.1</v>
      </c>
      <c r="K72" s="183">
        <v>25.6</v>
      </c>
    </row>
    <row r="73" spans="2:11" ht="14.25" customHeight="1">
      <c r="B73" s="295" t="s">
        <v>243</v>
      </c>
      <c r="C73" s="292"/>
      <c r="D73" s="302" t="s">
        <v>244</v>
      </c>
      <c r="E73" s="302"/>
      <c r="F73" s="323"/>
      <c r="G73" s="293"/>
      <c r="H73" s="302"/>
      <c r="I73" s="294">
        <f>I74</f>
        <v>10876.6</v>
      </c>
      <c r="J73" s="294">
        <f>J74</f>
        <v>1597</v>
      </c>
      <c r="K73" s="294">
        <f>K74</f>
        <v>1597</v>
      </c>
    </row>
    <row r="74" spans="2:11" ht="14.25" customHeight="1">
      <c r="B74" s="319" t="s">
        <v>249</v>
      </c>
      <c r="C74" s="325"/>
      <c r="D74" s="305" t="s">
        <v>244</v>
      </c>
      <c r="E74" s="305" t="s">
        <v>250</v>
      </c>
      <c r="F74" s="245"/>
      <c r="G74" s="287"/>
      <c r="H74" s="244"/>
      <c r="I74" s="183">
        <f>I75+I79</f>
        <v>10876.6</v>
      </c>
      <c r="J74" s="183">
        <f>J75</f>
        <v>1597</v>
      </c>
      <c r="K74" s="183">
        <f>K75</f>
        <v>1597</v>
      </c>
    </row>
    <row r="75" spans="2:11" ht="33" customHeight="1">
      <c r="B75" s="309" t="s">
        <v>590</v>
      </c>
      <c r="C75" s="300"/>
      <c r="D75" s="286">
        <v>1000</v>
      </c>
      <c r="E75" s="286">
        <v>1004</v>
      </c>
      <c r="F75" s="326" t="s">
        <v>591</v>
      </c>
      <c r="G75" s="244"/>
      <c r="H75" s="244"/>
      <c r="I75" s="183">
        <f>I76</f>
        <v>9759.6</v>
      </c>
      <c r="J75" s="183">
        <f>J76</f>
        <v>1597</v>
      </c>
      <c r="K75" s="183">
        <f>K76</f>
        <v>1597</v>
      </c>
    </row>
    <row r="76" spans="2:11" ht="18.75" customHeight="1">
      <c r="B76" s="299" t="s">
        <v>419</v>
      </c>
      <c r="C76" s="307"/>
      <c r="D76" s="286">
        <v>1000</v>
      </c>
      <c r="E76" s="286">
        <v>1004</v>
      </c>
      <c r="F76" s="326" t="s">
        <v>591</v>
      </c>
      <c r="G76" s="244" t="s">
        <v>394</v>
      </c>
      <c r="H76" s="244"/>
      <c r="I76" s="183">
        <f>I77</f>
        <v>9759.6</v>
      </c>
      <c r="J76" s="183">
        <f>J77</f>
        <v>1597</v>
      </c>
      <c r="K76" s="183">
        <f>K77</f>
        <v>1597</v>
      </c>
    </row>
    <row r="77" spans="2:11" ht="14.25" customHeight="1">
      <c r="B77" s="327" t="s">
        <v>395</v>
      </c>
      <c r="C77" s="316"/>
      <c r="D77" s="286">
        <v>1000</v>
      </c>
      <c r="E77" s="286">
        <v>1004</v>
      </c>
      <c r="F77" s="326" t="s">
        <v>591</v>
      </c>
      <c r="G77" s="244" t="s">
        <v>396</v>
      </c>
      <c r="H77" s="244"/>
      <c r="I77" s="183">
        <f>I78</f>
        <v>9759.6</v>
      </c>
      <c r="J77" s="183">
        <f>J78</f>
        <v>1597</v>
      </c>
      <c r="K77" s="183">
        <f>K78</f>
        <v>1597</v>
      </c>
    </row>
    <row r="78" spans="2:11" ht="12.75" customHeight="1">
      <c r="B78" s="243" t="s">
        <v>274</v>
      </c>
      <c r="C78" s="316"/>
      <c r="D78" s="286">
        <v>1000</v>
      </c>
      <c r="E78" s="286">
        <v>1004</v>
      </c>
      <c r="F78" s="326" t="s">
        <v>591</v>
      </c>
      <c r="G78" s="244" t="s">
        <v>396</v>
      </c>
      <c r="H78" s="244" t="s">
        <v>333</v>
      </c>
      <c r="I78" s="183">
        <v>9759.6</v>
      </c>
      <c r="J78" s="183">
        <v>1597</v>
      </c>
      <c r="K78" s="183">
        <v>1597</v>
      </c>
    </row>
    <row r="79" spans="2:11" ht="33" customHeight="1">
      <c r="B79" s="309" t="s">
        <v>590</v>
      </c>
      <c r="C79" s="316"/>
      <c r="D79" s="286">
        <v>1000</v>
      </c>
      <c r="E79" s="286">
        <v>1004</v>
      </c>
      <c r="F79" s="326" t="s">
        <v>592</v>
      </c>
      <c r="G79" s="244"/>
      <c r="H79" s="244"/>
      <c r="I79" s="183">
        <f>I80</f>
        <v>1117</v>
      </c>
      <c r="J79" s="180">
        <v>0</v>
      </c>
      <c r="K79" s="180">
        <v>0</v>
      </c>
    </row>
    <row r="80" spans="2:11" ht="19.5" customHeight="1">
      <c r="B80" s="299" t="s">
        <v>419</v>
      </c>
      <c r="C80" s="316"/>
      <c r="D80" s="286">
        <v>1000</v>
      </c>
      <c r="E80" s="286">
        <v>1004</v>
      </c>
      <c r="F80" s="326" t="s">
        <v>592</v>
      </c>
      <c r="G80" s="244" t="s">
        <v>394</v>
      </c>
      <c r="H80" s="244"/>
      <c r="I80" s="183">
        <f>I81</f>
        <v>1117</v>
      </c>
      <c r="J80" s="180">
        <v>0</v>
      </c>
      <c r="K80" s="180">
        <v>0</v>
      </c>
    </row>
    <row r="81" spans="2:11" ht="12.75" customHeight="1">
      <c r="B81" s="327" t="s">
        <v>395</v>
      </c>
      <c r="C81" s="316"/>
      <c r="D81" s="286">
        <v>1000</v>
      </c>
      <c r="E81" s="286">
        <v>1004</v>
      </c>
      <c r="F81" s="326" t="s">
        <v>592</v>
      </c>
      <c r="G81" s="244" t="s">
        <v>396</v>
      </c>
      <c r="H81" s="244"/>
      <c r="I81" s="183">
        <f>I82</f>
        <v>1117</v>
      </c>
      <c r="J81" s="180">
        <v>0</v>
      </c>
      <c r="K81" s="180">
        <v>0</v>
      </c>
    </row>
    <row r="82" spans="2:11" ht="14.25" customHeight="1">
      <c r="B82" s="243" t="s">
        <v>274</v>
      </c>
      <c r="C82" s="316"/>
      <c r="D82" s="286">
        <v>1000</v>
      </c>
      <c r="E82" s="286">
        <v>1004</v>
      </c>
      <c r="F82" s="326" t="s">
        <v>592</v>
      </c>
      <c r="G82" s="244" t="s">
        <v>396</v>
      </c>
      <c r="H82" s="244" t="s">
        <v>333</v>
      </c>
      <c r="I82" s="183">
        <v>1117</v>
      </c>
      <c r="J82" s="183"/>
      <c r="K82" s="183"/>
    </row>
    <row r="83" spans="2:11" ht="12.75" customHeight="1" hidden="1">
      <c r="B83" s="243"/>
      <c r="C83" s="301"/>
      <c r="D83" s="244"/>
      <c r="E83" s="244"/>
      <c r="F83" s="244"/>
      <c r="G83" s="244"/>
      <c r="H83" s="244"/>
      <c r="I83" s="183"/>
      <c r="J83" s="183"/>
      <c r="K83" s="183"/>
    </row>
    <row r="84" spans="2:11" ht="12.75" customHeight="1" hidden="1">
      <c r="B84" s="243"/>
      <c r="C84" s="307"/>
      <c r="D84" s="244"/>
      <c r="E84" s="244"/>
      <c r="F84" s="244"/>
      <c r="G84" s="244"/>
      <c r="H84" s="244"/>
      <c r="I84" s="183"/>
      <c r="J84" s="183"/>
      <c r="K84" s="183"/>
    </row>
    <row r="85" spans="2:11" ht="12.75" customHeight="1" hidden="1">
      <c r="B85" s="299"/>
      <c r="C85" s="318"/>
      <c r="D85" s="286"/>
      <c r="E85" s="286"/>
      <c r="F85" s="245"/>
      <c r="G85" s="302"/>
      <c r="H85" s="302"/>
      <c r="I85" s="183"/>
      <c r="J85" s="183"/>
      <c r="K85" s="183"/>
    </row>
    <row r="86" spans="2:11" ht="38.25" customHeight="1" hidden="1">
      <c r="B86" s="243"/>
      <c r="C86" s="307"/>
      <c r="D86" s="286"/>
      <c r="E86" s="286"/>
      <c r="F86" s="326"/>
      <c r="G86" s="244"/>
      <c r="H86" s="244"/>
      <c r="I86" s="183"/>
      <c r="J86" s="183"/>
      <c r="K86" s="183"/>
    </row>
    <row r="87" spans="2:11" ht="12.75" customHeight="1" hidden="1">
      <c r="B87" s="299"/>
      <c r="C87" s="307"/>
      <c r="D87" s="286"/>
      <c r="E87" s="286"/>
      <c r="F87" s="326"/>
      <c r="G87" s="244"/>
      <c r="H87" s="244"/>
      <c r="I87" s="183"/>
      <c r="J87" s="183"/>
      <c r="K87" s="183"/>
    </row>
    <row r="88" spans="2:11" ht="12.75" customHeight="1" hidden="1">
      <c r="B88" s="299"/>
      <c r="C88" s="307"/>
      <c r="D88" s="286"/>
      <c r="E88" s="286"/>
      <c r="F88" s="326"/>
      <c r="G88" s="244"/>
      <c r="H88" s="244"/>
      <c r="I88" s="183"/>
      <c r="J88" s="183"/>
      <c r="K88" s="183"/>
    </row>
    <row r="89" spans="2:11" ht="14.25" customHeight="1" hidden="1">
      <c r="B89" s="243"/>
      <c r="C89" s="307"/>
      <c r="D89" s="286"/>
      <c r="E89" s="286"/>
      <c r="F89" s="326"/>
      <c r="G89" s="244"/>
      <c r="H89" s="244"/>
      <c r="I89" s="183"/>
      <c r="J89" s="183"/>
      <c r="K89" s="183"/>
    </row>
    <row r="90" spans="2:11" ht="25.5" customHeight="1" hidden="1">
      <c r="B90" s="243"/>
      <c r="C90" s="307"/>
      <c r="D90" s="286"/>
      <c r="E90" s="286"/>
      <c r="F90" s="326"/>
      <c r="G90" s="244"/>
      <c r="H90" s="244"/>
      <c r="I90" s="183"/>
      <c r="J90" s="183"/>
      <c r="K90" s="183"/>
    </row>
    <row r="91" spans="2:11" ht="12.75" customHeight="1" hidden="1">
      <c r="B91" s="299"/>
      <c r="C91" s="307"/>
      <c r="D91" s="286"/>
      <c r="E91" s="286"/>
      <c r="F91" s="326"/>
      <c r="G91" s="244"/>
      <c r="H91" s="244"/>
      <c r="I91" s="183"/>
      <c r="J91" s="183"/>
      <c r="K91" s="183"/>
    </row>
    <row r="92" spans="2:11" ht="12.75" customHeight="1" hidden="1">
      <c r="B92" s="327"/>
      <c r="C92" s="307"/>
      <c r="D92" s="286"/>
      <c r="E92" s="286"/>
      <c r="F92" s="326"/>
      <c r="G92" s="244"/>
      <c r="H92" s="244"/>
      <c r="I92" s="183"/>
      <c r="J92" s="183"/>
      <c r="K92" s="183"/>
    </row>
    <row r="93" spans="2:11" ht="14.25" customHeight="1" hidden="1">
      <c r="B93" s="243"/>
      <c r="C93" s="307"/>
      <c r="D93" s="286"/>
      <c r="E93" s="286"/>
      <c r="F93" s="326"/>
      <c r="G93" s="244"/>
      <c r="H93" s="244"/>
      <c r="I93" s="183"/>
      <c r="J93" s="183"/>
      <c r="K93" s="183"/>
    </row>
    <row r="94" spans="2:12" ht="14.25" customHeight="1">
      <c r="B94" s="295" t="s">
        <v>622</v>
      </c>
      <c r="C94" s="328" t="s">
        <v>623</v>
      </c>
      <c r="D94" s="302"/>
      <c r="E94" s="244"/>
      <c r="F94" s="244"/>
      <c r="G94" s="244"/>
      <c r="H94" s="244"/>
      <c r="I94" s="294">
        <f>I100+I272+I316+I406</f>
        <v>120342.40000000001</v>
      </c>
      <c r="J94" s="294">
        <f>J100+J272+J316+J406</f>
        <v>69738.3</v>
      </c>
      <c r="K94" s="294">
        <f>K100+K272+K316+K406</f>
        <v>51701.7</v>
      </c>
      <c r="L94" s="298"/>
    </row>
    <row r="95" spans="2:11" ht="14.25" customHeight="1" hidden="1">
      <c r="B95" s="299" t="s">
        <v>272</v>
      </c>
      <c r="C95" s="328"/>
      <c r="D95" s="302"/>
      <c r="E95" s="244"/>
      <c r="F95" s="244"/>
      <c r="G95" s="244"/>
      <c r="H95" s="244" t="s">
        <v>537</v>
      </c>
      <c r="I95" s="183"/>
      <c r="J95" s="183"/>
      <c r="K95" s="183"/>
    </row>
    <row r="96" spans="2:11" ht="14.25" customHeight="1">
      <c r="B96" s="299" t="s">
        <v>273</v>
      </c>
      <c r="C96" s="301"/>
      <c r="D96" s="302"/>
      <c r="E96" s="244"/>
      <c r="F96" s="244"/>
      <c r="G96" s="244"/>
      <c r="H96" s="287">
        <v>2</v>
      </c>
      <c r="I96" s="183">
        <f>I106+I117+I122+I125+I128+I144+I163+I181+I247+I256+I260+I263+I267+I279+I286+I290+I294+I303+I311+I347+I351+I355+I359+I387+I412+I429+I432+I244+I298+I381+I265+I184+I374+I377+I337+I342+I252+I254+I471+I323+I330+I250+I213+I434+I153+I393+I399+I156+I442+I363+I185+I149+I314</f>
        <v>48031.1</v>
      </c>
      <c r="J96" s="183">
        <f>J106+J117+J122+J125+J128+J144+J163+J181+J247+J256+J260+J263+J267+J279+J286+J290+J294+J303+J311+J347+J351+J355+J359+J387+J412+J429+J432+J244+J298+J381+J265+J184+J374+J377+J337+J342+J252+J254+J471+J323+J330+J250+J213+J434+J153+J393+J399+J156+J442+J363</f>
        <v>25652.799999999996</v>
      </c>
      <c r="K96" s="183">
        <f>K106+K117+K122+K125+K128+K144+K163+K181+K247+K256+K260+K263+K267+K279+K286+K290+K294+K303+K311+K347+K351+K355+K359+K387+K412+K429+K432+K244+K298+K381+K265+K184+K374+K377+K337+K342+K252+K254+K471+K323+K330+K250+K213+K434+K153+K393+K399+K156+K442+K363</f>
        <v>23003.9</v>
      </c>
    </row>
    <row r="97" spans="2:11" ht="14.25" customHeight="1">
      <c r="B97" s="299" t="s">
        <v>274</v>
      </c>
      <c r="C97" s="301"/>
      <c r="D97" s="302"/>
      <c r="E97" s="244"/>
      <c r="F97" s="244"/>
      <c r="G97" s="244"/>
      <c r="H97" s="287">
        <v>3</v>
      </c>
      <c r="I97" s="183">
        <f>I222+I225+I229+I232+I299+I405+I456+I460+I462+I466+I477+I483+I486+I382+I236+I132+I218+I370+I472+I324+I331+I394+I400+I498+I501+I110+I490+I364+I315</f>
        <v>69735.9</v>
      </c>
      <c r="J97" s="183">
        <f>J222+J225+J229+J232+J299+J405+J456+J460+J462+J466+J477+J483+J486+J382+J236+J132+J218+J370+J472+J324+J331+J394+J400+J498+J501+J110+J490+J364</f>
        <v>43372.1</v>
      </c>
      <c r="K97" s="183">
        <f>K222+K225+K229+K232+K299+K405+K456+K460+K462+K466+K477+K483+K486+K382+K236+K132+K218+K370+K472+K324+K331+K394+K400+K498+K501+K110+K490+K364</f>
        <v>24696.100000000002</v>
      </c>
    </row>
    <row r="98" spans="2:11" ht="14.25" customHeight="1">
      <c r="B98" s="299" t="s">
        <v>275</v>
      </c>
      <c r="C98" s="301"/>
      <c r="D98" s="302"/>
      <c r="E98" s="244"/>
      <c r="F98" s="244"/>
      <c r="G98" s="244"/>
      <c r="H98" s="287">
        <v>4</v>
      </c>
      <c r="I98" s="183">
        <f>I138+I452+I473+I438+I446+I325+I332+I395+I401+I494+I271</f>
        <v>2575.3999999999996</v>
      </c>
      <c r="J98" s="183">
        <f>J138+J452+J473+J438+J446+J325+J332+J395+J401</f>
        <v>713.4</v>
      </c>
      <c r="K98" s="183">
        <f>K138+K452+K473+K438+K446+K325+K332+K395+K401</f>
        <v>4001.7</v>
      </c>
    </row>
    <row r="99" spans="2:11" ht="14.25" customHeight="1" hidden="1">
      <c r="B99" s="299" t="s">
        <v>276</v>
      </c>
      <c r="C99" s="301"/>
      <c r="D99" s="302"/>
      <c r="E99" s="244"/>
      <c r="F99" s="244"/>
      <c r="G99" s="244"/>
      <c r="H99" s="287">
        <v>6</v>
      </c>
      <c r="I99" s="183"/>
      <c r="J99" s="183"/>
      <c r="K99" s="183"/>
    </row>
    <row r="100" spans="2:11" ht="14.25" customHeight="1">
      <c r="B100" s="295" t="s">
        <v>185</v>
      </c>
      <c r="C100" s="301"/>
      <c r="D100" s="302" t="s">
        <v>186</v>
      </c>
      <c r="E100" s="302"/>
      <c r="F100" s="302"/>
      <c r="G100" s="302"/>
      <c r="H100" s="302"/>
      <c r="I100" s="294">
        <f>I101+I111+I133+I139+I145</f>
        <v>40436</v>
      </c>
      <c r="J100" s="294">
        <f>J101+J111+J133+J139+J145</f>
        <v>20516.399999999994</v>
      </c>
      <c r="K100" s="294">
        <f>K101+K111+K133+K139+K145</f>
        <v>20875.699999999997</v>
      </c>
    </row>
    <row r="101" spans="2:11" ht="27.75" customHeight="1">
      <c r="B101" s="303" t="s">
        <v>187</v>
      </c>
      <c r="C101" s="329"/>
      <c r="D101" s="305" t="s">
        <v>186</v>
      </c>
      <c r="E101" s="305" t="s">
        <v>188</v>
      </c>
      <c r="F101" s="244"/>
      <c r="G101" s="244"/>
      <c r="H101" s="244"/>
      <c r="I101" s="183">
        <f>I102+I107</f>
        <v>1812.5</v>
      </c>
      <c r="J101" s="183">
        <f>J102</f>
        <v>1366.8</v>
      </c>
      <c r="K101" s="183">
        <f>K102</f>
        <v>1566.8</v>
      </c>
    </row>
    <row r="102" spans="2:11" ht="14.25" customHeight="1">
      <c r="B102" s="299" t="s">
        <v>277</v>
      </c>
      <c r="C102" s="318"/>
      <c r="D102" s="244" t="s">
        <v>186</v>
      </c>
      <c r="E102" s="244" t="s">
        <v>188</v>
      </c>
      <c r="F102" s="244" t="s">
        <v>278</v>
      </c>
      <c r="G102" s="244"/>
      <c r="H102" s="244"/>
      <c r="I102" s="183">
        <f>I103</f>
        <v>1759.4</v>
      </c>
      <c r="J102" s="183">
        <f>J103</f>
        <v>1366.8</v>
      </c>
      <c r="K102" s="183">
        <f>K103</f>
        <v>1566.8</v>
      </c>
    </row>
    <row r="103" spans="2:11" ht="14.25" customHeight="1">
      <c r="B103" s="308" t="s">
        <v>279</v>
      </c>
      <c r="C103" s="307"/>
      <c r="D103" s="244" t="s">
        <v>186</v>
      </c>
      <c r="E103" s="244" t="s">
        <v>188</v>
      </c>
      <c r="F103" s="245" t="s">
        <v>280</v>
      </c>
      <c r="G103" s="244"/>
      <c r="H103" s="244"/>
      <c r="I103" s="183">
        <f>I104</f>
        <v>1759.4</v>
      </c>
      <c r="J103" s="183">
        <f>J104</f>
        <v>1366.8</v>
      </c>
      <c r="K103" s="183">
        <f>K104</f>
        <v>1566.8</v>
      </c>
    </row>
    <row r="104" spans="2:11" ht="42.75">
      <c r="B104" s="309" t="s">
        <v>281</v>
      </c>
      <c r="C104" s="307"/>
      <c r="D104" s="244" t="s">
        <v>186</v>
      </c>
      <c r="E104" s="244" t="s">
        <v>188</v>
      </c>
      <c r="F104" s="245" t="s">
        <v>280</v>
      </c>
      <c r="G104" s="244" t="s">
        <v>282</v>
      </c>
      <c r="H104" s="244"/>
      <c r="I104" s="183">
        <f>I105</f>
        <v>1759.4</v>
      </c>
      <c r="J104" s="183">
        <f>J105</f>
        <v>1366.8</v>
      </c>
      <c r="K104" s="183">
        <f>K105</f>
        <v>1566.8</v>
      </c>
    </row>
    <row r="105" spans="2:11" ht="14.25" customHeight="1">
      <c r="B105" s="243" t="s">
        <v>283</v>
      </c>
      <c r="C105" s="307"/>
      <c r="D105" s="244" t="s">
        <v>186</v>
      </c>
      <c r="E105" s="244" t="s">
        <v>188</v>
      </c>
      <c r="F105" s="245" t="s">
        <v>280</v>
      </c>
      <c r="G105" s="244" t="s">
        <v>284</v>
      </c>
      <c r="H105" s="244"/>
      <c r="I105" s="183">
        <f>I106</f>
        <v>1759.4</v>
      </c>
      <c r="J105" s="183">
        <f>J106</f>
        <v>1366.8</v>
      </c>
      <c r="K105" s="183">
        <f>K106</f>
        <v>1566.8</v>
      </c>
    </row>
    <row r="106" spans="2:11" ht="14.25" customHeight="1">
      <c r="B106" s="243" t="s">
        <v>273</v>
      </c>
      <c r="C106" s="307"/>
      <c r="D106" s="244" t="s">
        <v>186</v>
      </c>
      <c r="E106" s="244" t="s">
        <v>188</v>
      </c>
      <c r="F106" s="245" t="s">
        <v>280</v>
      </c>
      <c r="G106" s="244" t="s">
        <v>284</v>
      </c>
      <c r="H106" s="244">
        <v>2</v>
      </c>
      <c r="I106" s="183">
        <v>1759.4</v>
      </c>
      <c r="J106" s="183">
        <v>1366.8</v>
      </c>
      <c r="K106" s="183">
        <v>1566.8</v>
      </c>
    </row>
    <row r="107" spans="2:11" ht="42.75">
      <c r="B107" s="312" t="s">
        <v>285</v>
      </c>
      <c r="C107" s="313"/>
      <c r="D107" s="244" t="s">
        <v>186</v>
      </c>
      <c r="E107" s="244" t="s">
        <v>188</v>
      </c>
      <c r="F107" s="245" t="s">
        <v>286</v>
      </c>
      <c r="G107" s="244"/>
      <c r="H107" s="244"/>
      <c r="I107" s="183">
        <f>I108</f>
        <v>53.1</v>
      </c>
      <c r="J107" s="183">
        <f>J108</f>
        <v>0</v>
      </c>
      <c r="K107" s="183">
        <f>K108</f>
        <v>0</v>
      </c>
    </row>
    <row r="108" spans="2:11" ht="42.75">
      <c r="B108" s="314" t="s">
        <v>281</v>
      </c>
      <c r="C108" s="313"/>
      <c r="D108" s="244" t="s">
        <v>186</v>
      </c>
      <c r="E108" s="244" t="s">
        <v>188</v>
      </c>
      <c r="F108" s="245" t="s">
        <v>286</v>
      </c>
      <c r="G108" s="244" t="s">
        <v>282</v>
      </c>
      <c r="H108" s="244"/>
      <c r="I108" s="183">
        <f>I109</f>
        <v>53.1</v>
      </c>
      <c r="J108" s="183">
        <f>J109</f>
        <v>0</v>
      </c>
      <c r="K108" s="183">
        <f>K109</f>
        <v>0</v>
      </c>
    </row>
    <row r="109" spans="2:11" ht="14.25" customHeight="1">
      <c r="B109" s="243" t="s">
        <v>283</v>
      </c>
      <c r="C109" s="313"/>
      <c r="D109" s="244" t="s">
        <v>186</v>
      </c>
      <c r="E109" s="244" t="s">
        <v>188</v>
      </c>
      <c r="F109" s="245" t="s">
        <v>286</v>
      </c>
      <c r="G109" s="244" t="s">
        <v>284</v>
      </c>
      <c r="H109" s="244"/>
      <c r="I109" s="183">
        <f>I110</f>
        <v>53.1</v>
      </c>
      <c r="J109" s="183">
        <f>J110</f>
        <v>0</v>
      </c>
      <c r="K109" s="183">
        <f>K110</f>
        <v>0</v>
      </c>
    </row>
    <row r="110" spans="2:11" ht="14.25" customHeight="1">
      <c r="B110" s="243" t="s">
        <v>274</v>
      </c>
      <c r="C110" s="313"/>
      <c r="D110" s="244" t="s">
        <v>186</v>
      </c>
      <c r="E110" s="244" t="s">
        <v>188</v>
      </c>
      <c r="F110" s="245" t="s">
        <v>286</v>
      </c>
      <c r="G110" s="244" t="s">
        <v>284</v>
      </c>
      <c r="H110" s="244">
        <v>3</v>
      </c>
      <c r="I110" s="183">
        <v>53.1</v>
      </c>
      <c r="J110" s="183"/>
      <c r="K110" s="183"/>
    </row>
    <row r="111" spans="2:11" ht="27.75" customHeight="1">
      <c r="B111" s="303" t="s">
        <v>191</v>
      </c>
      <c r="C111" s="304"/>
      <c r="D111" s="305" t="s">
        <v>186</v>
      </c>
      <c r="E111" s="305" t="s">
        <v>192</v>
      </c>
      <c r="F111" s="286"/>
      <c r="G111" s="244"/>
      <c r="H111" s="244"/>
      <c r="I111" s="183">
        <f>I112+I118</f>
        <v>14735.000000000002</v>
      </c>
      <c r="J111" s="183">
        <f>J112+J118</f>
        <v>10190.099999999999</v>
      </c>
      <c r="K111" s="183">
        <f>K112+K118</f>
        <v>10390.099999999999</v>
      </c>
    </row>
    <row r="112" spans="2:11" ht="27.75" customHeight="1">
      <c r="B112" s="296" t="s">
        <v>624</v>
      </c>
      <c r="C112" s="307"/>
      <c r="D112" s="244" t="s">
        <v>186</v>
      </c>
      <c r="E112" s="244" t="s">
        <v>192</v>
      </c>
      <c r="F112" s="245" t="s">
        <v>299</v>
      </c>
      <c r="G112" s="244"/>
      <c r="H112" s="244"/>
      <c r="I112" s="183">
        <f>I114</f>
        <v>15</v>
      </c>
      <c r="J112" s="183">
        <f>J114</f>
        <v>0</v>
      </c>
      <c r="K112" s="183">
        <f>K114</f>
        <v>0</v>
      </c>
    </row>
    <row r="113" spans="2:11" ht="14.25" customHeight="1">
      <c r="B113" s="243" t="s">
        <v>300</v>
      </c>
      <c r="C113" s="307"/>
      <c r="D113" s="244" t="s">
        <v>186</v>
      </c>
      <c r="E113" s="244" t="s">
        <v>192</v>
      </c>
      <c r="F113" s="245" t="s">
        <v>299</v>
      </c>
      <c r="G113" s="244"/>
      <c r="H113" s="244"/>
      <c r="I113" s="183">
        <f>I114</f>
        <v>15</v>
      </c>
      <c r="J113" s="183">
        <f>J114</f>
        <v>0</v>
      </c>
      <c r="K113" s="183">
        <f>K114</f>
        <v>0</v>
      </c>
    </row>
    <row r="114" spans="2:11" ht="14.25" customHeight="1">
      <c r="B114" s="243" t="s">
        <v>301</v>
      </c>
      <c r="C114" s="307"/>
      <c r="D114" s="244" t="s">
        <v>186</v>
      </c>
      <c r="E114" s="244" t="s">
        <v>192</v>
      </c>
      <c r="F114" s="245" t="s">
        <v>302</v>
      </c>
      <c r="G114" s="244"/>
      <c r="H114" s="244"/>
      <c r="I114" s="183">
        <f>I115</f>
        <v>15</v>
      </c>
      <c r="J114" s="183">
        <f>J115</f>
        <v>0</v>
      </c>
      <c r="K114" s="183">
        <f>K115</f>
        <v>0</v>
      </c>
    </row>
    <row r="115" spans="2:11" ht="14.25" customHeight="1">
      <c r="B115" s="299" t="s">
        <v>289</v>
      </c>
      <c r="C115" s="307"/>
      <c r="D115" s="244" t="s">
        <v>186</v>
      </c>
      <c r="E115" s="244" t="s">
        <v>192</v>
      </c>
      <c r="F115" s="245" t="s">
        <v>302</v>
      </c>
      <c r="G115" s="244" t="s">
        <v>290</v>
      </c>
      <c r="H115" s="244"/>
      <c r="I115" s="183">
        <f>I116</f>
        <v>15</v>
      </c>
      <c r="J115" s="183">
        <f>J116</f>
        <v>0</v>
      </c>
      <c r="K115" s="183">
        <f>K116</f>
        <v>0</v>
      </c>
    </row>
    <row r="116" spans="2:11" ht="14.25" customHeight="1">
      <c r="B116" s="299" t="s">
        <v>291</v>
      </c>
      <c r="C116" s="307"/>
      <c r="D116" s="244" t="s">
        <v>186</v>
      </c>
      <c r="E116" s="244" t="s">
        <v>192</v>
      </c>
      <c r="F116" s="245" t="s">
        <v>302</v>
      </c>
      <c r="G116" s="244" t="s">
        <v>292</v>
      </c>
      <c r="H116" s="244"/>
      <c r="I116" s="183">
        <f>I117</f>
        <v>15</v>
      </c>
      <c r="J116" s="183">
        <f>J117</f>
        <v>0</v>
      </c>
      <c r="K116" s="183">
        <f>K117</f>
        <v>0</v>
      </c>
    </row>
    <row r="117" spans="2:11" ht="14.25" customHeight="1">
      <c r="B117" s="243" t="s">
        <v>273</v>
      </c>
      <c r="C117" s="300"/>
      <c r="D117" s="244" t="s">
        <v>186</v>
      </c>
      <c r="E117" s="244" t="s">
        <v>192</v>
      </c>
      <c r="F117" s="245" t="s">
        <v>302</v>
      </c>
      <c r="G117" s="244" t="s">
        <v>292</v>
      </c>
      <c r="H117" s="244" t="s">
        <v>297</v>
      </c>
      <c r="I117" s="183">
        <v>15</v>
      </c>
      <c r="J117" s="183"/>
      <c r="K117" s="183"/>
    </row>
    <row r="118" spans="2:11" ht="14.25" customHeight="1">
      <c r="B118" s="243" t="s">
        <v>277</v>
      </c>
      <c r="C118" s="300"/>
      <c r="D118" s="244" t="s">
        <v>186</v>
      </c>
      <c r="E118" s="244" t="s">
        <v>192</v>
      </c>
      <c r="F118" s="244" t="s">
        <v>278</v>
      </c>
      <c r="G118" s="244"/>
      <c r="H118" s="244"/>
      <c r="I118" s="183">
        <f>I119+I129</f>
        <v>14720.000000000002</v>
      </c>
      <c r="J118" s="183">
        <f>J119</f>
        <v>10190.099999999999</v>
      </c>
      <c r="K118" s="183">
        <f>K119</f>
        <v>10390.099999999999</v>
      </c>
    </row>
    <row r="119" spans="2:11" ht="14.25" customHeight="1">
      <c r="B119" s="308" t="s">
        <v>303</v>
      </c>
      <c r="C119" s="307"/>
      <c r="D119" s="244" t="s">
        <v>186</v>
      </c>
      <c r="E119" s="244" t="s">
        <v>192</v>
      </c>
      <c r="F119" s="245" t="s">
        <v>304</v>
      </c>
      <c r="G119" s="244"/>
      <c r="H119" s="244"/>
      <c r="I119" s="183">
        <f>I120+I123+I126</f>
        <v>14385.400000000001</v>
      </c>
      <c r="J119" s="183">
        <f>J120+J123+J126</f>
        <v>10190.099999999999</v>
      </c>
      <c r="K119" s="183">
        <f>K120+K123+K126</f>
        <v>10390.099999999999</v>
      </c>
    </row>
    <row r="120" spans="1:256" s="331" customFormat="1" ht="41.25" customHeight="1">
      <c r="A120" s="330"/>
      <c r="B120" s="309" t="s">
        <v>281</v>
      </c>
      <c r="C120" s="310"/>
      <c r="D120" s="244" t="s">
        <v>186</v>
      </c>
      <c r="E120" s="244" t="s">
        <v>192</v>
      </c>
      <c r="F120" s="245" t="s">
        <v>304</v>
      </c>
      <c r="G120" s="244" t="s">
        <v>282</v>
      </c>
      <c r="H120" s="244"/>
      <c r="I120" s="183">
        <f>I121</f>
        <v>13545.2</v>
      </c>
      <c r="J120" s="183">
        <f>J121</f>
        <v>10000.3</v>
      </c>
      <c r="K120" s="183">
        <f>K121</f>
        <v>10200.3</v>
      </c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330"/>
      <c r="AG120" s="330"/>
      <c r="AH120" s="330"/>
      <c r="AI120" s="330"/>
      <c r="AJ120" s="330"/>
      <c r="AK120" s="330"/>
      <c r="AL120" s="330"/>
      <c r="AM120" s="330"/>
      <c r="AN120" s="330"/>
      <c r="AO120" s="330"/>
      <c r="AP120" s="330"/>
      <c r="AQ120" s="330"/>
      <c r="AR120" s="330"/>
      <c r="AS120" s="330"/>
      <c r="AT120" s="330"/>
      <c r="AU120" s="330"/>
      <c r="AV120" s="330"/>
      <c r="AW120" s="330"/>
      <c r="AX120" s="330"/>
      <c r="AY120" s="330"/>
      <c r="AZ120" s="330"/>
      <c r="BA120" s="330"/>
      <c r="BB120" s="330"/>
      <c r="BC120" s="330"/>
      <c r="BD120" s="330"/>
      <c r="BE120" s="330"/>
      <c r="BF120" s="330"/>
      <c r="BG120" s="330"/>
      <c r="BH120" s="330"/>
      <c r="BI120" s="330"/>
      <c r="BJ120" s="330"/>
      <c r="BK120" s="330"/>
      <c r="BL120" s="330"/>
      <c r="BM120" s="330"/>
      <c r="BN120" s="330"/>
      <c r="IS120" s="274"/>
      <c r="IT120" s="274"/>
      <c r="IU120" s="274"/>
      <c r="IV120" s="274"/>
    </row>
    <row r="121" spans="1:256" s="331" customFormat="1" ht="16.5" customHeight="1">
      <c r="A121" s="330"/>
      <c r="B121" s="243" t="s">
        <v>283</v>
      </c>
      <c r="C121" s="310"/>
      <c r="D121" s="244" t="s">
        <v>186</v>
      </c>
      <c r="E121" s="244" t="s">
        <v>192</v>
      </c>
      <c r="F121" s="245" t="s">
        <v>304</v>
      </c>
      <c r="G121" s="244" t="s">
        <v>284</v>
      </c>
      <c r="H121" s="244"/>
      <c r="I121" s="183">
        <f>I122</f>
        <v>13545.2</v>
      </c>
      <c r="J121" s="183">
        <f>J122</f>
        <v>10000.3</v>
      </c>
      <c r="K121" s="183">
        <f>K122</f>
        <v>10200.3</v>
      </c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  <c r="AS121" s="330"/>
      <c r="AT121" s="330"/>
      <c r="AU121" s="330"/>
      <c r="AV121" s="330"/>
      <c r="AW121" s="330"/>
      <c r="AX121" s="330"/>
      <c r="AY121" s="330"/>
      <c r="AZ121" s="330"/>
      <c r="BA121" s="330"/>
      <c r="BB121" s="330"/>
      <c r="BC121" s="330"/>
      <c r="BD121" s="330"/>
      <c r="BE121" s="330"/>
      <c r="BF121" s="330"/>
      <c r="BG121" s="330"/>
      <c r="BH121" s="330"/>
      <c r="BI121" s="330"/>
      <c r="BJ121" s="330"/>
      <c r="BK121" s="330"/>
      <c r="BL121" s="330"/>
      <c r="BM121" s="330"/>
      <c r="BN121" s="330"/>
      <c r="IS121" s="274"/>
      <c r="IT121" s="274"/>
      <c r="IU121" s="274"/>
      <c r="IV121" s="274"/>
    </row>
    <row r="122" spans="1:256" s="331" customFormat="1" ht="16.5" customHeight="1">
      <c r="A122" s="330"/>
      <c r="B122" s="243" t="s">
        <v>273</v>
      </c>
      <c r="C122" s="310"/>
      <c r="D122" s="244" t="s">
        <v>186</v>
      </c>
      <c r="E122" s="244" t="s">
        <v>192</v>
      </c>
      <c r="F122" s="245" t="s">
        <v>304</v>
      </c>
      <c r="G122" s="244" t="s">
        <v>284</v>
      </c>
      <c r="H122" s="244">
        <v>2</v>
      </c>
      <c r="I122" s="183">
        <v>13545.2</v>
      </c>
      <c r="J122" s="183">
        <v>10000.3</v>
      </c>
      <c r="K122" s="183">
        <v>10200.3</v>
      </c>
      <c r="L122" s="332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  <c r="BB122" s="330"/>
      <c r="BC122" s="330"/>
      <c r="BD122" s="330"/>
      <c r="BE122" s="330"/>
      <c r="BF122" s="330"/>
      <c r="BG122" s="330"/>
      <c r="BH122" s="330"/>
      <c r="BI122" s="330"/>
      <c r="BJ122" s="330"/>
      <c r="BK122" s="330"/>
      <c r="BL122" s="330"/>
      <c r="BM122" s="330"/>
      <c r="BN122" s="330"/>
      <c r="IS122" s="274"/>
      <c r="IT122" s="274"/>
      <c r="IU122" s="274"/>
      <c r="IV122" s="274"/>
    </row>
    <row r="123" spans="2:11" ht="14.25" customHeight="1">
      <c r="B123" s="299" t="s">
        <v>289</v>
      </c>
      <c r="C123" s="307"/>
      <c r="D123" s="244" t="s">
        <v>186</v>
      </c>
      <c r="E123" s="244" t="s">
        <v>192</v>
      </c>
      <c r="F123" s="245" t="s">
        <v>304</v>
      </c>
      <c r="G123" s="244" t="s">
        <v>290</v>
      </c>
      <c r="H123" s="244"/>
      <c r="I123" s="183">
        <f>I124</f>
        <v>805.2</v>
      </c>
      <c r="J123" s="183">
        <f>J124</f>
        <v>189.8</v>
      </c>
      <c r="K123" s="183">
        <f>K124</f>
        <v>189.8</v>
      </c>
    </row>
    <row r="124" spans="2:11" ht="14.25" customHeight="1">
      <c r="B124" s="299" t="s">
        <v>291</v>
      </c>
      <c r="C124" s="307"/>
      <c r="D124" s="244" t="s">
        <v>186</v>
      </c>
      <c r="E124" s="244" t="s">
        <v>192</v>
      </c>
      <c r="F124" s="245" t="s">
        <v>304</v>
      </c>
      <c r="G124" s="244" t="s">
        <v>292</v>
      </c>
      <c r="H124" s="244"/>
      <c r="I124" s="183">
        <f>I125</f>
        <v>805.2</v>
      </c>
      <c r="J124" s="183">
        <f>J125</f>
        <v>189.8</v>
      </c>
      <c r="K124" s="183">
        <f>K125</f>
        <v>189.8</v>
      </c>
    </row>
    <row r="125" spans="2:12" ht="17.25" customHeight="1">
      <c r="B125" s="243" t="s">
        <v>273</v>
      </c>
      <c r="C125" s="307"/>
      <c r="D125" s="244" t="s">
        <v>186</v>
      </c>
      <c r="E125" s="244" t="s">
        <v>192</v>
      </c>
      <c r="F125" s="245" t="s">
        <v>304</v>
      </c>
      <c r="G125" s="244" t="s">
        <v>292</v>
      </c>
      <c r="H125" s="244">
        <v>2</v>
      </c>
      <c r="I125" s="183">
        <v>805.2</v>
      </c>
      <c r="J125" s="183">
        <v>189.8</v>
      </c>
      <c r="K125" s="183">
        <v>189.8</v>
      </c>
      <c r="L125" s="332"/>
    </row>
    <row r="126" spans="2:11" ht="14.25" customHeight="1">
      <c r="B126" s="310" t="s">
        <v>293</v>
      </c>
      <c r="C126" s="307"/>
      <c r="D126" s="244" t="s">
        <v>186</v>
      </c>
      <c r="E126" s="244" t="s">
        <v>192</v>
      </c>
      <c r="F126" s="245" t="s">
        <v>304</v>
      </c>
      <c r="G126" s="311">
        <v>800</v>
      </c>
      <c r="H126" s="316"/>
      <c r="I126" s="183">
        <f>I127</f>
        <v>35</v>
      </c>
      <c r="J126" s="183">
        <f>J127</f>
        <v>0</v>
      </c>
      <c r="K126" s="183">
        <f>K127</f>
        <v>0</v>
      </c>
    </row>
    <row r="127" spans="2:11" ht="14.25" customHeight="1">
      <c r="B127" s="310" t="s">
        <v>295</v>
      </c>
      <c r="C127" s="307"/>
      <c r="D127" s="244" t="s">
        <v>186</v>
      </c>
      <c r="E127" s="244" t="s">
        <v>192</v>
      </c>
      <c r="F127" s="245" t="s">
        <v>304</v>
      </c>
      <c r="G127" s="311">
        <v>850</v>
      </c>
      <c r="H127" s="316"/>
      <c r="I127" s="183">
        <f>I128</f>
        <v>35</v>
      </c>
      <c r="J127" s="183">
        <f>J128</f>
        <v>0</v>
      </c>
      <c r="K127" s="183">
        <f>K128</f>
        <v>0</v>
      </c>
    </row>
    <row r="128" spans="2:11" ht="14.25" customHeight="1">
      <c r="B128" s="310" t="s">
        <v>273</v>
      </c>
      <c r="C128" s="307"/>
      <c r="D128" s="244" t="s">
        <v>186</v>
      </c>
      <c r="E128" s="244" t="s">
        <v>192</v>
      </c>
      <c r="F128" s="245" t="s">
        <v>304</v>
      </c>
      <c r="G128" s="311">
        <v>850</v>
      </c>
      <c r="H128" s="311">
        <v>2</v>
      </c>
      <c r="I128" s="183">
        <v>35</v>
      </c>
      <c r="J128" s="183"/>
      <c r="K128" s="183"/>
    </row>
    <row r="129" spans="2:11" ht="41.25" customHeight="1">
      <c r="B129" s="312" t="s">
        <v>285</v>
      </c>
      <c r="C129" s="313"/>
      <c r="D129" s="244" t="s">
        <v>186</v>
      </c>
      <c r="E129" s="244" t="s">
        <v>192</v>
      </c>
      <c r="F129" s="245" t="s">
        <v>286</v>
      </c>
      <c r="G129" s="244"/>
      <c r="H129" s="244"/>
      <c r="I129" s="183">
        <f>I130</f>
        <v>334.6</v>
      </c>
      <c r="J129" s="183">
        <f>J130</f>
        <v>0</v>
      </c>
      <c r="K129" s="183">
        <f>K130</f>
        <v>0</v>
      </c>
    </row>
    <row r="130" spans="2:11" ht="30.75" customHeight="1">
      <c r="B130" s="314" t="s">
        <v>281</v>
      </c>
      <c r="C130" s="313"/>
      <c r="D130" s="244" t="s">
        <v>186</v>
      </c>
      <c r="E130" s="244" t="s">
        <v>192</v>
      </c>
      <c r="F130" s="245" t="s">
        <v>286</v>
      </c>
      <c r="G130" s="244" t="s">
        <v>282</v>
      </c>
      <c r="H130" s="244"/>
      <c r="I130" s="183">
        <f>I131</f>
        <v>334.6</v>
      </c>
      <c r="J130" s="183">
        <f>J131</f>
        <v>0</v>
      </c>
      <c r="K130" s="183">
        <f>K131</f>
        <v>0</v>
      </c>
    </row>
    <row r="131" spans="2:11" ht="14.25" customHeight="1">
      <c r="B131" s="243" t="s">
        <v>283</v>
      </c>
      <c r="C131" s="313"/>
      <c r="D131" s="244" t="s">
        <v>186</v>
      </c>
      <c r="E131" s="244" t="s">
        <v>192</v>
      </c>
      <c r="F131" s="245" t="s">
        <v>286</v>
      </c>
      <c r="G131" s="244" t="s">
        <v>284</v>
      </c>
      <c r="H131" s="244"/>
      <c r="I131" s="183">
        <f>I132</f>
        <v>334.6</v>
      </c>
      <c r="J131" s="183">
        <f>J132</f>
        <v>0</v>
      </c>
      <c r="K131" s="183">
        <f>K132</f>
        <v>0</v>
      </c>
    </row>
    <row r="132" spans="2:11" ht="14.25" customHeight="1">
      <c r="B132" s="243" t="s">
        <v>274</v>
      </c>
      <c r="C132" s="313"/>
      <c r="D132" s="244" t="s">
        <v>186</v>
      </c>
      <c r="E132" s="244" t="s">
        <v>192</v>
      </c>
      <c r="F132" s="245" t="s">
        <v>286</v>
      </c>
      <c r="G132" s="244" t="s">
        <v>284</v>
      </c>
      <c r="H132" s="244">
        <v>3</v>
      </c>
      <c r="I132" s="183">
        <v>334.6</v>
      </c>
      <c r="J132" s="183"/>
      <c r="K132" s="183"/>
    </row>
    <row r="133" spans="2:11" ht="15" customHeight="1">
      <c r="B133" s="333" t="s">
        <v>193</v>
      </c>
      <c r="C133" s="304"/>
      <c r="D133" s="305" t="s">
        <v>186</v>
      </c>
      <c r="E133" s="305" t="s">
        <v>194</v>
      </c>
      <c r="F133" s="245"/>
      <c r="G133" s="244"/>
      <c r="H133" s="244"/>
      <c r="I133" s="183">
        <f>I134</f>
        <v>48.2</v>
      </c>
      <c r="J133" s="183">
        <f>J134</f>
        <v>3.4</v>
      </c>
      <c r="K133" s="183">
        <f>K134</f>
        <v>3</v>
      </c>
    </row>
    <row r="134" spans="2:11" ht="15" customHeight="1">
      <c r="B134" s="243" t="s">
        <v>277</v>
      </c>
      <c r="C134" s="307"/>
      <c r="D134" s="244" t="s">
        <v>186</v>
      </c>
      <c r="E134" s="244" t="s">
        <v>194</v>
      </c>
      <c r="F134" s="244" t="s">
        <v>278</v>
      </c>
      <c r="G134" s="244"/>
      <c r="H134" s="244"/>
      <c r="I134" s="183">
        <f>I135</f>
        <v>48.2</v>
      </c>
      <c r="J134" s="183">
        <f>J135</f>
        <v>3.4</v>
      </c>
      <c r="K134" s="183">
        <f>K135</f>
        <v>3</v>
      </c>
    </row>
    <row r="135" spans="2:11" ht="40.5" customHeight="1">
      <c r="B135" s="309" t="s">
        <v>305</v>
      </c>
      <c r="C135" s="307"/>
      <c r="D135" s="244" t="s">
        <v>186</v>
      </c>
      <c r="E135" s="244" t="s">
        <v>194</v>
      </c>
      <c r="F135" s="245" t="s">
        <v>306</v>
      </c>
      <c r="G135" s="244"/>
      <c r="H135" s="244"/>
      <c r="I135" s="183">
        <f>I136</f>
        <v>48.2</v>
      </c>
      <c r="J135" s="183">
        <f>J136</f>
        <v>3.4</v>
      </c>
      <c r="K135" s="183">
        <f>K136</f>
        <v>3</v>
      </c>
    </row>
    <row r="136" spans="2:11" ht="15.75" customHeight="1">
      <c r="B136" s="299" t="s">
        <v>289</v>
      </c>
      <c r="C136" s="307"/>
      <c r="D136" s="244" t="s">
        <v>186</v>
      </c>
      <c r="E136" s="244" t="s">
        <v>194</v>
      </c>
      <c r="F136" s="245" t="s">
        <v>306</v>
      </c>
      <c r="G136" s="244" t="s">
        <v>290</v>
      </c>
      <c r="H136" s="244"/>
      <c r="I136" s="183">
        <f>I137</f>
        <v>48.2</v>
      </c>
      <c r="J136" s="183">
        <f>J137</f>
        <v>3.4</v>
      </c>
      <c r="K136" s="183">
        <f>K137</f>
        <v>3</v>
      </c>
    </row>
    <row r="137" spans="2:11" ht="12.75" customHeight="1">
      <c r="B137" s="299" t="s">
        <v>291</v>
      </c>
      <c r="C137" s="307"/>
      <c r="D137" s="244" t="s">
        <v>186</v>
      </c>
      <c r="E137" s="244" t="s">
        <v>194</v>
      </c>
      <c r="F137" s="245" t="s">
        <v>306</v>
      </c>
      <c r="G137" s="244" t="s">
        <v>292</v>
      </c>
      <c r="H137" s="244"/>
      <c r="I137" s="183">
        <f>I138</f>
        <v>48.2</v>
      </c>
      <c r="J137" s="183">
        <f>J138</f>
        <v>3.4</v>
      </c>
      <c r="K137" s="183">
        <f>K138</f>
        <v>3</v>
      </c>
    </row>
    <row r="138" spans="2:11" ht="14.25" customHeight="1">
      <c r="B138" s="243" t="s">
        <v>275</v>
      </c>
      <c r="C138" s="307"/>
      <c r="D138" s="244" t="s">
        <v>186</v>
      </c>
      <c r="E138" s="244" t="s">
        <v>194</v>
      </c>
      <c r="F138" s="245" t="s">
        <v>306</v>
      </c>
      <c r="G138" s="244" t="s">
        <v>292</v>
      </c>
      <c r="H138" s="244" t="s">
        <v>307</v>
      </c>
      <c r="I138" s="183">
        <v>48.2</v>
      </c>
      <c r="J138" s="183">
        <v>3.4</v>
      </c>
      <c r="K138" s="183">
        <v>3</v>
      </c>
    </row>
    <row r="139" spans="2:11" ht="12.75" customHeight="1">
      <c r="B139" s="315" t="s">
        <v>197</v>
      </c>
      <c r="C139" s="325"/>
      <c r="D139" s="305" t="s">
        <v>186</v>
      </c>
      <c r="E139" s="305" t="s">
        <v>198</v>
      </c>
      <c r="F139" s="286"/>
      <c r="G139" s="244"/>
      <c r="H139" s="244"/>
      <c r="I139" s="183">
        <f>I140</f>
        <v>100</v>
      </c>
      <c r="J139" s="183">
        <f>J140</f>
        <v>100</v>
      </c>
      <c r="K139" s="183">
        <f>K140</f>
        <v>100</v>
      </c>
    </row>
    <row r="140" spans="2:11" ht="15.75" customHeight="1">
      <c r="B140" s="299" t="s">
        <v>277</v>
      </c>
      <c r="C140" s="307"/>
      <c r="D140" s="244" t="s">
        <v>186</v>
      </c>
      <c r="E140" s="244" t="s">
        <v>198</v>
      </c>
      <c r="F140" s="286" t="s">
        <v>278</v>
      </c>
      <c r="G140" s="244"/>
      <c r="H140" s="244"/>
      <c r="I140" s="183">
        <f>I141</f>
        <v>100</v>
      </c>
      <c r="J140" s="183">
        <f>J141</f>
        <v>100</v>
      </c>
      <c r="K140" s="183">
        <f>K141</f>
        <v>100</v>
      </c>
    </row>
    <row r="141" spans="2:11" ht="13.5" customHeight="1">
      <c r="B141" s="299" t="s">
        <v>308</v>
      </c>
      <c r="C141" s="307"/>
      <c r="D141" s="244" t="s">
        <v>186</v>
      </c>
      <c r="E141" s="244" t="s">
        <v>198</v>
      </c>
      <c r="F141" s="245" t="s">
        <v>309</v>
      </c>
      <c r="G141" s="244"/>
      <c r="H141" s="244"/>
      <c r="I141" s="183">
        <f>I142</f>
        <v>100</v>
      </c>
      <c r="J141" s="183">
        <f>J142</f>
        <v>100</v>
      </c>
      <c r="K141" s="183">
        <f>K142</f>
        <v>100</v>
      </c>
    </row>
    <row r="142" spans="2:11" ht="12.75" customHeight="1">
      <c r="B142" s="299" t="s">
        <v>293</v>
      </c>
      <c r="C142" s="307"/>
      <c r="D142" s="244" t="s">
        <v>186</v>
      </c>
      <c r="E142" s="244" t="s">
        <v>198</v>
      </c>
      <c r="F142" s="245" t="s">
        <v>309</v>
      </c>
      <c r="G142" s="244" t="s">
        <v>294</v>
      </c>
      <c r="H142" s="244"/>
      <c r="I142" s="183">
        <f>I143</f>
        <v>100</v>
      </c>
      <c r="J142" s="183">
        <f>J143</f>
        <v>100</v>
      </c>
      <c r="K142" s="183">
        <f>K143</f>
        <v>100</v>
      </c>
    </row>
    <row r="143" spans="2:11" ht="12.75" customHeight="1">
      <c r="B143" s="299" t="s">
        <v>310</v>
      </c>
      <c r="C143" s="307"/>
      <c r="D143" s="244" t="s">
        <v>186</v>
      </c>
      <c r="E143" s="244" t="s">
        <v>198</v>
      </c>
      <c r="F143" s="245" t="s">
        <v>309</v>
      </c>
      <c r="G143" s="244" t="s">
        <v>311</v>
      </c>
      <c r="H143" s="244"/>
      <c r="I143" s="183">
        <f>I144</f>
        <v>100</v>
      </c>
      <c r="J143" s="183">
        <f>J144</f>
        <v>100</v>
      </c>
      <c r="K143" s="183">
        <f>K144</f>
        <v>100</v>
      </c>
    </row>
    <row r="144" spans="2:11" ht="12.75" customHeight="1">
      <c r="B144" s="243" t="s">
        <v>273</v>
      </c>
      <c r="C144" s="307"/>
      <c r="D144" s="244" t="s">
        <v>186</v>
      </c>
      <c r="E144" s="244" t="s">
        <v>198</v>
      </c>
      <c r="F144" s="245" t="s">
        <v>309</v>
      </c>
      <c r="G144" s="244" t="s">
        <v>311</v>
      </c>
      <c r="H144" s="244">
        <v>2</v>
      </c>
      <c r="I144" s="183">
        <v>100</v>
      </c>
      <c r="J144" s="183">
        <v>100</v>
      </c>
      <c r="K144" s="183">
        <v>100</v>
      </c>
    </row>
    <row r="145" spans="2:11" ht="12.75" customHeight="1">
      <c r="B145" s="315" t="s">
        <v>199</v>
      </c>
      <c r="C145" s="304"/>
      <c r="D145" s="305" t="s">
        <v>186</v>
      </c>
      <c r="E145" s="305" t="s">
        <v>200</v>
      </c>
      <c r="F145" s="245"/>
      <c r="G145" s="244"/>
      <c r="H145" s="244"/>
      <c r="I145" s="183">
        <f>I157+I214+I175+I209+I153+I156+I268+I149</f>
        <v>23740.3</v>
      </c>
      <c r="J145" s="183">
        <f>J157+J214+J175</f>
        <v>8856.099999999999</v>
      </c>
      <c r="K145" s="183">
        <f>K157+K214+K175</f>
        <v>8815.8</v>
      </c>
    </row>
    <row r="146" spans="2:11" ht="28.5">
      <c r="B146" s="299" t="s">
        <v>312</v>
      </c>
      <c r="C146" s="304"/>
      <c r="D146" s="244" t="s">
        <v>186</v>
      </c>
      <c r="E146" s="244" t="s">
        <v>200</v>
      </c>
      <c r="F146" s="245" t="s">
        <v>313</v>
      </c>
      <c r="G146" s="244"/>
      <c r="H146" s="244"/>
      <c r="I146" s="183">
        <f>I147</f>
        <v>725.5</v>
      </c>
      <c r="J146" s="183">
        <f>J147</f>
        <v>0</v>
      </c>
      <c r="K146" s="183">
        <f>K147</f>
        <v>0</v>
      </c>
    </row>
    <row r="147" spans="2:11" ht="12.75" customHeight="1">
      <c r="B147" s="299" t="s">
        <v>289</v>
      </c>
      <c r="C147" s="304"/>
      <c r="D147" s="244" t="s">
        <v>186</v>
      </c>
      <c r="E147" s="244" t="s">
        <v>200</v>
      </c>
      <c r="F147" s="245" t="s">
        <v>313</v>
      </c>
      <c r="G147" s="244" t="s">
        <v>290</v>
      </c>
      <c r="H147" s="244"/>
      <c r="I147" s="183">
        <f>I148</f>
        <v>725.5</v>
      </c>
      <c r="J147" s="183">
        <f>J148</f>
        <v>0</v>
      </c>
      <c r="K147" s="183">
        <f>K148</f>
        <v>0</v>
      </c>
    </row>
    <row r="148" spans="2:11" ht="12.75" customHeight="1">
      <c r="B148" s="299" t="s">
        <v>291</v>
      </c>
      <c r="C148" s="304"/>
      <c r="D148" s="244" t="s">
        <v>186</v>
      </c>
      <c r="E148" s="244" t="s">
        <v>200</v>
      </c>
      <c r="F148" s="245" t="s">
        <v>313</v>
      </c>
      <c r="G148" s="244" t="s">
        <v>292</v>
      </c>
      <c r="H148" s="244"/>
      <c r="I148" s="183">
        <f>I149</f>
        <v>725.5</v>
      </c>
      <c r="J148" s="183">
        <f>J149</f>
        <v>0</v>
      </c>
      <c r="K148" s="183">
        <f>K149</f>
        <v>0</v>
      </c>
    </row>
    <row r="149" spans="2:11" ht="12.75" customHeight="1">
      <c r="B149" s="243" t="s">
        <v>273</v>
      </c>
      <c r="C149" s="304"/>
      <c r="D149" s="244" t="s">
        <v>186</v>
      </c>
      <c r="E149" s="244" t="s">
        <v>200</v>
      </c>
      <c r="F149" s="245" t="s">
        <v>313</v>
      </c>
      <c r="G149" s="244" t="s">
        <v>292</v>
      </c>
      <c r="H149" s="244" t="s">
        <v>297</v>
      </c>
      <c r="I149" s="183">
        <v>725.5</v>
      </c>
      <c r="J149" s="183"/>
      <c r="K149" s="183"/>
    </row>
    <row r="150" spans="2:11" ht="28.5" customHeight="1">
      <c r="B150" s="299" t="s">
        <v>347</v>
      </c>
      <c r="C150" s="304"/>
      <c r="D150" s="244" t="s">
        <v>186</v>
      </c>
      <c r="E150" s="244" t="s">
        <v>200</v>
      </c>
      <c r="F150" s="245" t="s">
        <v>348</v>
      </c>
      <c r="G150" s="244"/>
      <c r="H150" s="244"/>
      <c r="I150" s="183">
        <f>I151+I156</f>
        <v>2886.3999999999996</v>
      </c>
      <c r="J150" s="183">
        <f>J151+J156</f>
        <v>0</v>
      </c>
      <c r="K150" s="183">
        <f>K151+K156</f>
        <v>0</v>
      </c>
    </row>
    <row r="151" spans="2:11" ht="12.75" customHeight="1">
      <c r="B151" s="299" t="s">
        <v>289</v>
      </c>
      <c r="C151" s="304"/>
      <c r="D151" s="244" t="s">
        <v>186</v>
      </c>
      <c r="E151" s="244" t="s">
        <v>200</v>
      </c>
      <c r="F151" s="245" t="s">
        <v>348</v>
      </c>
      <c r="G151" s="244" t="s">
        <v>290</v>
      </c>
      <c r="H151" s="244"/>
      <c r="I151" s="183">
        <f>I152</f>
        <v>2882.2</v>
      </c>
      <c r="J151" s="183">
        <f>J152</f>
        <v>0</v>
      </c>
      <c r="K151" s="183">
        <f>K152</f>
        <v>0</v>
      </c>
    </row>
    <row r="152" spans="2:11" ht="12.75" customHeight="1">
      <c r="B152" s="299" t="s">
        <v>291</v>
      </c>
      <c r="C152" s="304"/>
      <c r="D152" s="244" t="s">
        <v>186</v>
      </c>
      <c r="E152" s="244" t="s">
        <v>200</v>
      </c>
      <c r="F152" s="245" t="s">
        <v>348</v>
      </c>
      <c r="G152" s="244" t="s">
        <v>292</v>
      </c>
      <c r="H152" s="244"/>
      <c r="I152" s="183">
        <f>I153</f>
        <v>2882.2</v>
      </c>
      <c r="J152" s="183">
        <f>J153</f>
        <v>0</v>
      </c>
      <c r="K152" s="183">
        <f>K153</f>
        <v>0</v>
      </c>
    </row>
    <row r="153" spans="2:11" ht="12.75" customHeight="1">
      <c r="B153" s="243" t="s">
        <v>273</v>
      </c>
      <c r="C153" s="304"/>
      <c r="D153" s="244" t="s">
        <v>186</v>
      </c>
      <c r="E153" s="244" t="s">
        <v>200</v>
      </c>
      <c r="F153" s="245" t="s">
        <v>348</v>
      </c>
      <c r="G153" s="244" t="s">
        <v>292</v>
      </c>
      <c r="H153" s="244" t="s">
        <v>297</v>
      </c>
      <c r="I153" s="183">
        <v>2882.2</v>
      </c>
      <c r="J153" s="183"/>
      <c r="K153" s="183"/>
    </row>
    <row r="154" spans="2:11" ht="12.75" customHeight="1">
      <c r="B154" s="310" t="s">
        <v>293</v>
      </c>
      <c r="C154" s="304"/>
      <c r="D154" s="244" t="s">
        <v>186</v>
      </c>
      <c r="E154" s="244" t="s">
        <v>200</v>
      </c>
      <c r="F154" s="245" t="s">
        <v>348</v>
      </c>
      <c r="G154" s="244" t="s">
        <v>294</v>
      </c>
      <c r="H154" s="244"/>
      <c r="I154" s="183">
        <f>I155</f>
        <v>4.2</v>
      </c>
      <c r="J154" s="183">
        <f>J155</f>
        <v>0</v>
      </c>
      <c r="K154" s="183">
        <f>K155</f>
        <v>0</v>
      </c>
    </row>
    <row r="155" spans="2:11" ht="12.75" customHeight="1">
      <c r="B155" s="310" t="s">
        <v>295</v>
      </c>
      <c r="C155" s="304"/>
      <c r="D155" s="244" t="s">
        <v>186</v>
      </c>
      <c r="E155" s="244" t="s">
        <v>200</v>
      </c>
      <c r="F155" s="245" t="s">
        <v>348</v>
      </c>
      <c r="G155" s="244" t="s">
        <v>296</v>
      </c>
      <c r="H155" s="244"/>
      <c r="I155" s="183">
        <f>I156</f>
        <v>4.2</v>
      </c>
      <c r="J155" s="183">
        <f>J156</f>
        <v>0</v>
      </c>
      <c r="K155" s="183">
        <f>K156</f>
        <v>0</v>
      </c>
    </row>
    <row r="156" spans="2:11" ht="12.75" customHeight="1">
      <c r="B156" s="310" t="s">
        <v>273</v>
      </c>
      <c r="C156" s="304"/>
      <c r="D156" s="244" t="s">
        <v>186</v>
      </c>
      <c r="E156" s="244" t="s">
        <v>200</v>
      </c>
      <c r="F156" s="245" t="s">
        <v>348</v>
      </c>
      <c r="G156" s="244" t="s">
        <v>296</v>
      </c>
      <c r="H156" s="244" t="s">
        <v>297</v>
      </c>
      <c r="I156" s="183">
        <v>4.2</v>
      </c>
      <c r="J156" s="183"/>
      <c r="K156" s="183"/>
    </row>
    <row r="157" spans="2:11" ht="28.5" customHeight="1">
      <c r="B157" s="334" t="s">
        <v>314</v>
      </c>
      <c r="C157" s="307"/>
      <c r="D157" s="302" t="s">
        <v>186</v>
      </c>
      <c r="E157" s="302" t="s">
        <v>200</v>
      </c>
      <c r="F157" s="335" t="s">
        <v>315</v>
      </c>
      <c r="G157" s="302"/>
      <c r="H157" s="302"/>
      <c r="I157" s="294">
        <f>I158</f>
        <v>11.3</v>
      </c>
      <c r="J157" s="294">
        <f>J158</f>
        <v>11.3</v>
      </c>
      <c r="K157" s="294">
        <f>K158</f>
        <v>0</v>
      </c>
    </row>
    <row r="158" spans="2:11" ht="12.75" customHeight="1">
      <c r="B158" s="308" t="s">
        <v>301</v>
      </c>
      <c r="C158" s="336"/>
      <c r="D158" s="244" t="s">
        <v>186</v>
      </c>
      <c r="E158" s="244" t="s">
        <v>200</v>
      </c>
      <c r="F158" s="326" t="s">
        <v>316</v>
      </c>
      <c r="G158" s="244"/>
      <c r="H158" s="244"/>
      <c r="I158" s="183">
        <f>I160</f>
        <v>11.3</v>
      </c>
      <c r="J158" s="183">
        <f>J161</f>
        <v>11.3</v>
      </c>
      <c r="K158" s="183">
        <f>K160</f>
        <v>0</v>
      </c>
    </row>
    <row r="159" spans="2:11" ht="12.75" customHeight="1" hidden="1">
      <c r="B159" s="337"/>
      <c r="C159" s="336"/>
      <c r="D159" s="244"/>
      <c r="E159" s="244"/>
      <c r="F159" s="326"/>
      <c r="G159" s="244"/>
      <c r="H159" s="244"/>
      <c r="I159" s="183">
        <f>I160</f>
        <v>11.3</v>
      </c>
      <c r="J159" s="183"/>
      <c r="K159" s="183"/>
    </row>
    <row r="160" spans="2:11" ht="12.75" customHeight="1" hidden="1">
      <c r="B160" s="338"/>
      <c r="C160" s="336"/>
      <c r="D160" s="244"/>
      <c r="E160" s="244"/>
      <c r="F160" s="326"/>
      <c r="G160" s="244"/>
      <c r="H160" s="244"/>
      <c r="I160" s="183">
        <f>I161</f>
        <v>11.3</v>
      </c>
      <c r="J160" s="183"/>
      <c r="K160" s="183"/>
    </row>
    <row r="161" spans="2:11" ht="12.75" customHeight="1">
      <c r="B161" s="299" t="s">
        <v>289</v>
      </c>
      <c r="C161" s="336"/>
      <c r="D161" s="244" t="s">
        <v>186</v>
      </c>
      <c r="E161" s="244" t="s">
        <v>200</v>
      </c>
      <c r="F161" s="326" t="s">
        <v>316</v>
      </c>
      <c r="G161" s="244" t="s">
        <v>290</v>
      </c>
      <c r="H161" s="244"/>
      <c r="I161" s="183">
        <f>I162</f>
        <v>11.3</v>
      </c>
      <c r="J161" s="183">
        <f>J162</f>
        <v>11.3</v>
      </c>
      <c r="K161" s="183">
        <f>K162</f>
        <v>0</v>
      </c>
    </row>
    <row r="162" spans="2:11" ht="12.75" customHeight="1">
      <c r="B162" s="299" t="s">
        <v>291</v>
      </c>
      <c r="C162" s="307"/>
      <c r="D162" s="244" t="s">
        <v>186</v>
      </c>
      <c r="E162" s="244" t="s">
        <v>200</v>
      </c>
      <c r="F162" s="326" t="s">
        <v>316</v>
      </c>
      <c r="G162" s="244" t="s">
        <v>292</v>
      </c>
      <c r="H162" s="244"/>
      <c r="I162" s="183">
        <f>I163</f>
        <v>11.3</v>
      </c>
      <c r="J162" s="183">
        <f>J163</f>
        <v>11.3</v>
      </c>
      <c r="K162" s="183">
        <f>K163</f>
        <v>0</v>
      </c>
    </row>
    <row r="163" spans="2:11" ht="12.75" customHeight="1">
      <c r="B163" s="243" t="s">
        <v>273</v>
      </c>
      <c r="C163" s="307"/>
      <c r="D163" s="244" t="s">
        <v>186</v>
      </c>
      <c r="E163" s="244" t="s">
        <v>200</v>
      </c>
      <c r="F163" s="326" t="s">
        <v>316</v>
      </c>
      <c r="G163" s="244" t="s">
        <v>292</v>
      </c>
      <c r="H163" s="244" t="s">
        <v>297</v>
      </c>
      <c r="I163" s="183">
        <v>11.3</v>
      </c>
      <c r="J163" s="183">
        <v>11.3</v>
      </c>
      <c r="K163" s="183"/>
    </row>
    <row r="164" spans="2:11" ht="14.25" customHeight="1" hidden="1">
      <c r="B164" s="243"/>
      <c r="C164" s="307"/>
      <c r="D164" s="244"/>
      <c r="E164" s="244"/>
      <c r="F164" s="339"/>
      <c r="G164" s="244"/>
      <c r="H164" s="244"/>
      <c r="I164" s="183"/>
      <c r="J164" s="183"/>
      <c r="K164" s="183"/>
    </row>
    <row r="165" spans="2:11" ht="25.5" customHeight="1" hidden="1">
      <c r="B165" s="299"/>
      <c r="C165" s="307"/>
      <c r="D165" s="244"/>
      <c r="E165" s="244"/>
      <c r="F165" s="339"/>
      <c r="G165" s="244"/>
      <c r="H165" s="244"/>
      <c r="I165" s="183"/>
      <c r="J165" s="183"/>
      <c r="K165" s="183"/>
    </row>
    <row r="166" spans="2:11" ht="12.75" customHeight="1" hidden="1">
      <c r="B166" s="299"/>
      <c r="C166" s="316"/>
      <c r="D166" s="244"/>
      <c r="E166" s="244"/>
      <c r="F166" s="339"/>
      <c r="G166" s="244"/>
      <c r="H166" s="244"/>
      <c r="I166" s="183"/>
      <c r="J166" s="183"/>
      <c r="K166" s="183"/>
    </row>
    <row r="167" spans="2:11" ht="12.75" customHeight="1" hidden="1">
      <c r="B167" s="299"/>
      <c r="C167" s="316"/>
      <c r="D167" s="244"/>
      <c r="E167" s="244"/>
      <c r="F167" s="339"/>
      <c r="G167" s="244"/>
      <c r="H167" s="244"/>
      <c r="I167" s="183"/>
      <c r="J167" s="183"/>
      <c r="K167" s="183"/>
    </row>
    <row r="168" spans="2:11" ht="12.75" customHeight="1" hidden="1">
      <c r="B168" s="299"/>
      <c r="C168" s="316"/>
      <c r="D168" s="244"/>
      <c r="E168" s="244"/>
      <c r="F168" s="339"/>
      <c r="G168" s="244"/>
      <c r="H168" s="244"/>
      <c r="I168" s="183"/>
      <c r="J168" s="183"/>
      <c r="K168" s="183"/>
    </row>
    <row r="169" spans="2:11" ht="12.75" customHeight="1" hidden="1">
      <c r="B169" s="243"/>
      <c r="C169" s="316"/>
      <c r="D169" s="244"/>
      <c r="E169" s="244"/>
      <c r="F169" s="339"/>
      <c r="G169" s="244"/>
      <c r="H169" s="244"/>
      <c r="I169" s="183"/>
      <c r="J169" s="183"/>
      <c r="K169" s="183"/>
    </row>
    <row r="170" spans="2:11" ht="14.25" customHeight="1" hidden="1">
      <c r="B170" s="299"/>
      <c r="C170" s="316"/>
      <c r="D170" s="244"/>
      <c r="E170" s="244"/>
      <c r="F170" s="326"/>
      <c r="G170" s="244"/>
      <c r="H170" s="244"/>
      <c r="I170" s="183"/>
      <c r="J170" s="183"/>
      <c r="K170" s="183"/>
    </row>
    <row r="171" spans="2:11" ht="25.5" customHeight="1" hidden="1">
      <c r="B171" s="299"/>
      <c r="C171" s="316"/>
      <c r="D171" s="244"/>
      <c r="E171" s="244"/>
      <c r="F171" s="326"/>
      <c r="G171" s="244"/>
      <c r="H171" s="244"/>
      <c r="I171" s="183"/>
      <c r="J171" s="183"/>
      <c r="K171" s="183"/>
    </row>
    <row r="172" spans="2:11" ht="12.75" customHeight="1" hidden="1">
      <c r="B172" s="299"/>
      <c r="C172" s="316"/>
      <c r="D172" s="244"/>
      <c r="E172" s="244"/>
      <c r="F172" s="326"/>
      <c r="G172" s="244"/>
      <c r="H172" s="244"/>
      <c r="I172" s="183"/>
      <c r="J172" s="183"/>
      <c r="K172" s="183"/>
    </row>
    <row r="173" spans="2:11" ht="12.75" customHeight="1" hidden="1">
      <c r="B173" s="299"/>
      <c r="C173" s="316"/>
      <c r="D173" s="244"/>
      <c r="E173" s="244"/>
      <c r="F173" s="326"/>
      <c r="G173" s="244"/>
      <c r="H173" s="244"/>
      <c r="I173" s="183"/>
      <c r="J173" s="183"/>
      <c r="K173" s="183"/>
    </row>
    <row r="174" spans="2:11" ht="12.75" customHeight="1" hidden="1">
      <c r="B174" s="243"/>
      <c r="C174" s="316"/>
      <c r="D174" s="244"/>
      <c r="E174" s="244"/>
      <c r="F174" s="326"/>
      <c r="G174" s="244"/>
      <c r="H174" s="244"/>
      <c r="I174" s="183"/>
      <c r="J174" s="183"/>
      <c r="K174" s="183"/>
    </row>
    <row r="175" spans="2:11" ht="27.75" customHeight="1">
      <c r="B175" s="320" t="s">
        <v>625</v>
      </c>
      <c r="C175" s="316"/>
      <c r="D175" s="302" t="s">
        <v>186</v>
      </c>
      <c r="E175" s="302" t="s">
        <v>200</v>
      </c>
      <c r="F175" s="335" t="s">
        <v>299</v>
      </c>
      <c r="G175" s="302"/>
      <c r="H175" s="302"/>
      <c r="I175" s="294">
        <f>I178</f>
        <v>1208</v>
      </c>
      <c r="J175" s="294">
        <f>J178</f>
        <v>30</v>
      </c>
      <c r="K175" s="294">
        <f>K178</f>
        <v>30</v>
      </c>
    </row>
    <row r="176" spans="2:11" ht="14.25" customHeight="1" hidden="1">
      <c r="B176" s="308"/>
      <c r="C176" s="316"/>
      <c r="D176" s="244"/>
      <c r="E176" s="244"/>
      <c r="F176" s="339"/>
      <c r="G176" s="244"/>
      <c r="H176" s="244"/>
      <c r="I176" s="183"/>
      <c r="J176" s="183"/>
      <c r="K176" s="183"/>
    </row>
    <row r="177" spans="2:11" ht="25.5" customHeight="1" hidden="1">
      <c r="B177" s="308"/>
      <c r="C177" s="307"/>
      <c r="D177" s="244"/>
      <c r="E177" s="244"/>
      <c r="F177" s="339"/>
      <c r="G177" s="244"/>
      <c r="H177" s="244"/>
      <c r="I177" s="183"/>
      <c r="J177" s="183"/>
      <c r="K177" s="183"/>
    </row>
    <row r="178" spans="2:11" ht="14.25" customHeight="1">
      <c r="B178" s="308" t="s">
        <v>301</v>
      </c>
      <c r="C178" s="307"/>
      <c r="D178" s="244" t="s">
        <v>186</v>
      </c>
      <c r="E178" s="244" t="s">
        <v>200</v>
      </c>
      <c r="F178" s="326" t="s">
        <v>319</v>
      </c>
      <c r="G178" s="244"/>
      <c r="H178" s="244"/>
      <c r="I178" s="183">
        <f>I179+I182</f>
        <v>1208</v>
      </c>
      <c r="J178" s="183">
        <f>J179+J182</f>
        <v>30</v>
      </c>
      <c r="K178" s="183">
        <f>K179+K182</f>
        <v>30</v>
      </c>
    </row>
    <row r="179" spans="2:11" ht="12.75" customHeight="1">
      <c r="B179" s="299" t="s">
        <v>289</v>
      </c>
      <c r="C179" s="307"/>
      <c r="D179" s="244" t="s">
        <v>186</v>
      </c>
      <c r="E179" s="244" t="s">
        <v>200</v>
      </c>
      <c r="F179" s="326" t="s">
        <v>319</v>
      </c>
      <c r="G179" s="244" t="s">
        <v>290</v>
      </c>
      <c r="H179" s="244"/>
      <c r="I179" s="183">
        <f>I180</f>
        <v>1188.5</v>
      </c>
      <c r="J179" s="183">
        <f>J180</f>
        <v>21</v>
      </c>
      <c r="K179" s="183">
        <f>K180</f>
        <v>21</v>
      </c>
    </row>
    <row r="180" spans="2:11" ht="12.75" customHeight="1">
      <c r="B180" s="299" t="s">
        <v>291</v>
      </c>
      <c r="C180" s="307"/>
      <c r="D180" s="244" t="s">
        <v>186</v>
      </c>
      <c r="E180" s="244" t="s">
        <v>200</v>
      </c>
      <c r="F180" s="326" t="s">
        <v>319</v>
      </c>
      <c r="G180" s="244" t="s">
        <v>292</v>
      </c>
      <c r="H180" s="244"/>
      <c r="I180" s="183">
        <f>I181</f>
        <v>1188.5</v>
      </c>
      <c r="J180" s="183">
        <f>J181</f>
        <v>21</v>
      </c>
      <c r="K180" s="183">
        <f>K181</f>
        <v>21</v>
      </c>
    </row>
    <row r="181" spans="2:11" ht="12.75" customHeight="1">
      <c r="B181" s="243" t="s">
        <v>273</v>
      </c>
      <c r="C181" s="307"/>
      <c r="D181" s="244" t="s">
        <v>186</v>
      </c>
      <c r="E181" s="244" t="s">
        <v>200</v>
      </c>
      <c r="F181" s="326" t="s">
        <v>319</v>
      </c>
      <c r="G181" s="244" t="s">
        <v>292</v>
      </c>
      <c r="H181" s="244">
        <v>2</v>
      </c>
      <c r="I181" s="183">
        <v>1188.5</v>
      </c>
      <c r="J181" s="183">
        <v>21</v>
      </c>
      <c r="K181" s="183">
        <v>21</v>
      </c>
    </row>
    <row r="182" spans="2:11" ht="14.25" customHeight="1">
      <c r="B182" s="308" t="s">
        <v>301</v>
      </c>
      <c r="C182" s="307"/>
      <c r="D182" s="244" t="s">
        <v>186</v>
      </c>
      <c r="E182" s="244" t="s">
        <v>200</v>
      </c>
      <c r="F182" s="326" t="s">
        <v>319</v>
      </c>
      <c r="G182" s="244" t="s">
        <v>320</v>
      </c>
      <c r="H182" s="244"/>
      <c r="I182" s="183">
        <f>I183+I185</f>
        <v>19.5</v>
      </c>
      <c r="J182" s="183">
        <f>J183</f>
        <v>9</v>
      </c>
      <c r="K182" s="183">
        <f>K183</f>
        <v>9</v>
      </c>
    </row>
    <row r="183" spans="2:11" ht="15.75" customHeight="1">
      <c r="B183" s="243" t="s">
        <v>321</v>
      </c>
      <c r="C183" s="307"/>
      <c r="D183" s="244" t="s">
        <v>186</v>
      </c>
      <c r="E183" s="244" t="s">
        <v>200</v>
      </c>
      <c r="F183" s="326" t="s">
        <v>319</v>
      </c>
      <c r="G183" s="244" t="s">
        <v>322</v>
      </c>
      <c r="H183" s="244"/>
      <c r="I183" s="183">
        <f>I184</f>
        <v>9</v>
      </c>
      <c r="J183" s="183">
        <f>J184</f>
        <v>9</v>
      </c>
      <c r="K183" s="183">
        <f>K184</f>
        <v>9</v>
      </c>
    </row>
    <row r="184" spans="2:11" ht="15.75" customHeight="1">
      <c r="B184" s="243" t="s">
        <v>323</v>
      </c>
      <c r="C184" s="307"/>
      <c r="D184" s="244" t="s">
        <v>186</v>
      </c>
      <c r="E184" s="244" t="s">
        <v>200</v>
      </c>
      <c r="F184" s="326" t="s">
        <v>319</v>
      </c>
      <c r="G184" s="244" t="s">
        <v>322</v>
      </c>
      <c r="H184" s="244" t="s">
        <v>297</v>
      </c>
      <c r="I184" s="183">
        <v>9</v>
      </c>
      <c r="J184" s="183">
        <v>9</v>
      </c>
      <c r="K184" s="183">
        <v>9</v>
      </c>
    </row>
    <row r="185" spans="2:11" ht="15.75" customHeight="1">
      <c r="B185" s="243" t="s">
        <v>324</v>
      </c>
      <c r="C185" s="307"/>
      <c r="D185" s="244" t="s">
        <v>186</v>
      </c>
      <c r="E185" s="244" t="s">
        <v>200</v>
      </c>
      <c r="F185" s="326" t="s">
        <v>319</v>
      </c>
      <c r="G185" s="244" t="s">
        <v>325</v>
      </c>
      <c r="H185" s="244" t="s">
        <v>297</v>
      </c>
      <c r="I185" s="183">
        <v>10.5</v>
      </c>
      <c r="J185" s="183"/>
      <c r="K185" s="183"/>
    </row>
    <row r="186" spans="2:11" ht="15.75" customHeight="1" hidden="1">
      <c r="B186" s="243"/>
      <c r="C186" s="307"/>
      <c r="D186" s="244"/>
      <c r="E186" s="244"/>
      <c r="F186" s="326"/>
      <c r="G186" s="244"/>
      <c r="H186" s="244"/>
      <c r="I186" s="183"/>
      <c r="J186" s="183"/>
      <c r="K186" s="183"/>
    </row>
    <row r="187" spans="2:11" ht="12.75" customHeight="1" hidden="1">
      <c r="B187" s="243"/>
      <c r="C187" s="307"/>
      <c r="D187" s="244"/>
      <c r="E187" s="244"/>
      <c r="F187" s="326"/>
      <c r="G187" s="244"/>
      <c r="H187" s="244"/>
      <c r="I187" s="183"/>
      <c r="J187" s="183"/>
      <c r="K187" s="183"/>
    </row>
    <row r="188" spans="2:11" ht="12.75" customHeight="1" hidden="1">
      <c r="B188" s="299"/>
      <c r="C188" s="307"/>
      <c r="D188" s="244"/>
      <c r="E188" s="244"/>
      <c r="F188" s="326"/>
      <c r="G188" s="244"/>
      <c r="H188" s="244"/>
      <c r="I188" s="183"/>
      <c r="J188" s="183"/>
      <c r="K188" s="183"/>
    </row>
    <row r="189" spans="2:11" ht="12.75" customHeight="1" hidden="1">
      <c r="B189" s="243"/>
      <c r="C189" s="307"/>
      <c r="D189" s="244"/>
      <c r="E189" s="244"/>
      <c r="F189" s="326"/>
      <c r="G189" s="244"/>
      <c r="H189" s="244"/>
      <c r="I189" s="183"/>
      <c r="J189" s="183"/>
      <c r="K189" s="183"/>
    </row>
    <row r="190" spans="2:11" ht="14.25" customHeight="1" hidden="1">
      <c r="B190" s="295"/>
      <c r="C190" s="307"/>
      <c r="D190" s="244"/>
      <c r="E190" s="244"/>
      <c r="F190" s="326"/>
      <c r="G190" s="244"/>
      <c r="H190" s="244"/>
      <c r="I190" s="183"/>
      <c r="J190" s="183"/>
      <c r="K190" s="183"/>
    </row>
    <row r="191" spans="2:11" ht="12.75" customHeight="1" hidden="1">
      <c r="B191" s="243"/>
      <c r="C191" s="300"/>
      <c r="D191" s="244"/>
      <c r="E191" s="244"/>
      <c r="F191" s="326"/>
      <c r="G191" s="244"/>
      <c r="H191" s="244"/>
      <c r="I191" s="183"/>
      <c r="J191" s="183"/>
      <c r="K191" s="183"/>
    </row>
    <row r="192" spans="2:11" ht="38.25" customHeight="1" hidden="1">
      <c r="B192" s="308"/>
      <c r="C192" s="300"/>
      <c r="D192" s="244"/>
      <c r="E192" s="244"/>
      <c r="F192" s="326"/>
      <c r="G192" s="244"/>
      <c r="H192" s="244"/>
      <c r="I192" s="183"/>
      <c r="J192" s="183"/>
      <c r="K192" s="183"/>
    </row>
    <row r="193" spans="2:11" ht="25.5" customHeight="1" hidden="1">
      <c r="B193" s="299"/>
      <c r="C193" s="307"/>
      <c r="D193" s="244"/>
      <c r="E193" s="244"/>
      <c r="F193" s="326"/>
      <c r="G193" s="244"/>
      <c r="H193" s="244"/>
      <c r="I193" s="183"/>
      <c r="J193" s="183"/>
      <c r="K193" s="183"/>
    </row>
    <row r="194" spans="2:11" ht="12.75" customHeight="1" hidden="1">
      <c r="B194" s="299"/>
      <c r="C194" s="307"/>
      <c r="D194" s="244"/>
      <c r="E194" s="244"/>
      <c r="F194" s="326"/>
      <c r="G194" s="244"/>
      <c r="H194" s="244"/>
      <c r="I194" s="183"/>
      <c r="J194" s="183"/>
      <c r="K194" s="183"/>
    </row>
    <row r="195" spans="2:11" ht="14.25" customHeight="1" hidden="1">
      <c r="B195" s="243"/>
      <c r="C195" s="307"/>
      <c r="D195" s="244"/>
      <c r="E195" s="244"/>
      <c r="F195" s="326"/>
      <c r="G195" s="244"/>
      <c r="H195" s="244"/>
      <c r="I195" s="183"/>
      <c r="J195" s="183"/>
      <c r="K195" s="183"/>
    </row>
    <row r="196" spans="2:11" ht="12.75" customHeight="1" hidden="1">
      <c r="B196" s="295"/>
      <c r="C196" s="300"/>
      <c r="D196" s="244"/>
      <c r="E196" s="244"/>
      <c r="F196" s="245"/>
      <c r="G196" s="244"/>
      <c r="H196" s="244"/>
      <c r="I196" s="183"/>
      <c r="J196" s="183"/>
      <c r="K196" s="183"/>
    </row>
    <row r="197" spans="2:11" ht="25.5" customHeight="1" hidden="1">
      <c r="B197" s="243"/>
      <c r="C197" s="307"/>
      <c r="D197" s="244"/>
      <c r="E197" s="244"/>
      <c r="F197" s="245"/>
      <c r="G197" s="244"/>
      <c r="H197" s="244"/>
      <c r="I197" s="183"/>
      <c r="J197" s="183"/>
      <c r="K197" s="183"/>
    </row>
    <row r="198" spans="2:11" ht="12.75" customHeight="1" hidden="1">
      <c r="B198" s="308"/>
      <c r="C198" s="307"/>
      <c r="D198" s="244"/>
      <c r="E198" s="244"/>
      <c r="F198" s="245"/>
      <c r="G198" s="244"/>
      <c r="H198" s="244"/>
      <c r="I198" s="183"/>
      <c r="J198" s="183"/>
      <c r="K198" s="183"/>
    </row>
    <row r="199" spans="2:11" ht="14.25" customHeight="1" hidden="1">
      <c r="B199" s="299"/>
      <c r="C199" s="307"/>
      <c r="D199" s="244"/>
      <c r="E199" s="244"/>
      <c r="F199" s="245"/>
      <c r="G199" s="244"/>
      <c r="H199" s="244"/>
      <c r="I199" s="183"/>
      <c r="J199" s="183"/>
      <c r="K199" s="183"/>
    </row>
    <row r="200" spans="2:11" ht="25.5" customHeight="1" hidden="1">
      <c r="B200" s="299"/>
      <c r="C200" s="307"/>
      <c r="D200" s="244"/>
      <c r="E200" s="244"/>
      <c r="F200" s="245"/>
      <c r="G200" s="244"/>
      <c r="H200" s="244"/>
      <c r="I200" s="183"/>
      <c r="J200" s="183"/>
      <c r="K200" s="183"/>
    </row>
    <row r="201" spans="2:11" ht="12.75" customHeight="1" hidden="1">
      <c r="B201" s="243"/>
      <c r="C201" s="307"/>
      <c r="D201" s="244"/>
      <c r="E201" s="244"/>
      <c r="F201" s="245"/>
      <c r="G201" s="244"/>
      <c r="H201" s="244"/>
      <c r="I201" s="183"/>
      <c r="J201" s="183"/>
      <c r="K201" s="183"/>
    </row>
    <row r="202" spans="2:11" ht="12.75" customHeight="1" hidden="1">
      <c r="B202" s="295"/>
      <c r="C202" s="307"/>
      <c r="D202" s="244"/>
      <c r="E202" s="244"/>
      <c r="F202" s="244"/>
      <c r="G202" s="244"/>
      <c r="H202" s="244"/>
      <c r="I202" s="183"/>
      <c r="J202" s="183"/>
      <c r="K202" s="183"/>
    </row>
    <row r="203" spans="2:11" ht="14.25" customHeight="1" hidden="1">
      <c r="B203" s="243"/>
      <c r="C203" s="307"/>
      <c r="D203" s="244"/>
      <c r="E203" s="244"/>
      <c r="F203" s="244"/>
      <c r="G203" s="244"/>
      <c r="H203" s="244"/>
      <c r="I203" s="183"/>
      <c r="J203" s="183"/>
      <c r="K203" s="183"/>
    </row>
    <row r="204" spans="2:11" ht="12.75" customHeight="1" hidden="1">
      <c r="B204" s="308"/>
      <c r="C204" s="300"/>
      <c r="D204" s="244"/>
      <c r="E204" s="244"/>
      <c r="F204" s="244"/>
      <c r="G204" s="244"/>
      <c r="H204" s="244"/>
      <c r="I204" s="183"/>
      <c r="J204" s="183"/>
      <c r="K204" s="183"/>
    </row>
    <row r="205" spans="2:11" ht="12.75" customHeight="1" hidden="1">
      <c r="B205" s="299"/>
      <c r="C205" s="300"/>
      <c r="D205" s="244"/>
      <c r="E205" s="244"/>
      <c r="F205" s="244"/>
      <c r="G205" s="244"/>
      <c r="H205" s="244"/>
      <c r="I205" s="183"/>
      <c r="J205" s="183"/>
      <c r="K205" s="183"/>
    </row>
    <row r="206" spans="2:11" ht="14.25" customHeight="1" hidden="1">
      <c r="B206" s="299"/>
      <c r="C206" s="300"/>
      <c r="D206" s="244"/>
      <c r="E206" s="244"/>
      <c r="F206" s="244"/>
      <c r="G206" s="244"/>
      <c r="H206" s="244"/>
      <c r="I206" s="183"/>
      <c r="J206" s="183"/>
      <c r="K206" s="183"/>
    </row>
    <row r="207" spans="2:11" ht="38.25" customHeight="1" hidden="1">
      <c r="B207" s="243"/>
      <c r="C207" s="336"/>
      <c r="D207" s="244"/>
      <c r="E207" s="244"/>
      <c r="F207" s="244"/>
      <c r="G207" s="244"/>
      <c r="H207" s="244"/>
      <c r="I207" s="183"/>
      <c r="J207" s="183"/>
      <c r="K207" s="183"/>
    </row>
    <row r="208" spans="2:11" ht="43.5" customHeight="1" hidden="1">
      <c r="B208" s="243"/>
      <c r="C208" s="336"/>
      <c r="D208" s="244"/>
      <c r="E208" s="244"/>
      <c r="F208" s="245"/>
      <c r="G208" s="244"/>
      <c r="H208" s="244"/>
      <c r="I208" s="183"/>
      <c r="J208" s="183"/>
      <c r="K208" s="183"/>
    </row>
    <row r="209" spans="2:11" ht="28.5" customHeight="1">
      <c r="B209" s="340" t="s">
        <v>329</v>
      </c>
      <c r="C209" s="336"/>
      <c r="D209" s="302" t="s">
        <v>186</v>
      </c>
      <c r="E209" s="302" t="s">
        <v>200</v>
      </c>
      <c r="F209" s="289" t="s">
        <v>318</v>
      </c>
      <c r="G209" s="302"/>
      <c r="H209" s="302"/>
      <c r="I209" s="294">
        <f>I210</f>
        <v>18</v>
      </c>
      <c r="J209" s="294">
        <f>J210</f>
        <v>0</v>
      </c>
      <c r="K209" s="294">
        <f>K210</f>
        <v>0</v>
      </c>
    </row>
    <row r="210" spans="2:11" ht="15.75" customHeight="1">
      <c r="B210" s="317" t="s">
        <v>301</v>
      </c>
      <c r="C210" s="336"/>
      <c r="D210" s="244" t="s">
        <v>186</v>
      </c>
      <c r="E210" s="244" t="s">
        <v>200</v>
      </c>
      <c r="F210" s="341" t="s">
        <v>330</v>
      </c>
      <c r="G210" s="244"/>
      <c r="H210" s="244"/>
      <c r="I210" s="183">
        <f>I211</f>
        <v>18</v>
      </c>
      <c r="J210" s="183">
        <f>J211</f>
        <v>0</v>
      </c>
      <c r="K210" s="183">
        <f>K211</f>
        <v>0</v>
      </c>
    </row>
    <row r="211" spans="2:11" ht="15.75" customHeight="1">
      <c r="B211" s="299" t="s">
        <v>289</v>
      </c>
      <c r="C211" s="336"/>
      <c r="D211" s="244" t="s">
        <v>186</v>
      </c>
      <c r="E211" s="244" t="s">
        <v>200</v>
      </c>
      <c r="F211" s="341" t="s">
        <v>330</v>
      </c>
      <c r="G211" s="244" t="s">
        <v>290</v>
      </c>
      <c r="H211" s="244"/>
      <c r="I211" s="183">
        <f>I212</f>
        <v>18</v>
      </c>
      <c r="J211" s="183">
        <f>J212</f>
        <v>0</v>
      </c>
      <c r="K211" s="183">
        <f>K212</f>
        <v>0</v>
      </c>
    </row>
    <row r="212" spans="2:11" ht="15.75" customHeight="1">
      <c r="B212" s="299" t="s">
        <v>291</v>
      </c>
      <c r="C212" s="336"/>
      <c r="D212" s="244" t="s">
        <v>186</v>
      </c>
      <c r="E212" s="244" t="s">
        <v>200</v>
      </c>
      <c r="F212" s="341" t="s">
        <v>330</v>
      </c>
      <c r="G212" s="244" t="s">
        <v>292</v>
      </c>
      <c r="H212" s="244"/>
      <c r="I212" s="183">
        <f>I213</f>
        <v>18</v>
      </c>
      <c r="J212" s="183">
        <f>J213</f>
        <v>0</v>
      </c>
      <c r="K212" s="183">
        <f>K213</f>
        <v>0</v>
      </c>
    </row>
    <row r="213" spans="2:11" ht="15.75" customHeight="1">
      <c r="B213" s="243" t="s">
        <v>273</v>
      </c>
      <c r="C213" s="336"/>
      <c r="D213" s="244" t="s">
        <v>186</v>
      </c>
      <c r="E213" s="244" t="s">
        <v>200</v>
      </c>
      <c r="F213" s="341" t="s">
        <v>330</v>
      </c>
      <c r="G213" s="244" t="s">
        <v>292</v>
      </c>
      <c r="H213" s="244">
        <v>2</v>
      </c>
      <c r="I213" s="183">
        <v>18</v>
      </c>
      <c r="J213" s="183"/>
      <c r="K213" s="183"/>
    </row>
    <row r="214" spans="2:11" ht="14.25" customHeight="1">
      <c r="B214" s="342" t="s">
        <v>277</v>
      </c>
      <c r="C214" s="336"/>
      <c r="D214" s="244" t="s">
        <v>186</v>
      </c>
      <c r="E214" s="244" t="s">
        <v>200</v>
      </c>
      <c r="F214" s="245" t="s">
        <v>278</v>
      </c>
      <c r="G214" s="244"/>
      <c r="H214" s="244"/>
      <c r="I214" s="183">
        <f>I219+I226+I237+I257+I215+I233</f>
        <v>17683</v>
      </c>
      <c r="J214" s="183">
        <f>J219+J226+J237+J257</f>
        <v>8814.8</v>
      </c>
      <c r="K214" s="183">
        <f>K219+K226+K237+K257</f>
        <v>8785.8</v>
      </c>
    </row>
    <row r="215" spans="2:11" ht="42.75" customHeight="1">
      <c r="B215" s="312" t="s">
        <v>285</v>
      </c>
      <c r="C215" s="313"/>
      <c r="D215" s="244" t="s">
        <v>186</v>
      </c>
      <c r="E215" s="244" t="s">
        <v>200</v>
      </c>
      <c r="F215" s="245" t="s">
        <v>286</v>
      </c>
      <c r="G215" s="244"/>
      <c r="H215" s="244"/>
      <c r="I215" s="183">
        <f>I216</f>
        <v>24.6</v>
      </c>
      <c r="J215" s="183">
        <f>J216</f>
        <v>0</v>
      </c>
      <c r="K215" s="183">
        <f>K216</f>
        <v>0</v>
      </c>
    </row>
    <row r="216" spans="2:11" ht="41.25" customHeight="1">
      <c r="B216" s="314" t="s">
        <v>281</v>
      </c>
      <c r="C216" s="313"/>
      <c r="D216" s="244" t="s">
        <v>186</v>
      </c>
      <c r="E216" s="244" t="s">
        <v>200</v>
      </c>
      <c r="F216" s="245" t="s">
        <v>286</v>
      </c>
      <c r="G216" s="244" t="s">
        <v>282</v>
      </c>
      <c r="H216" s="244"/>
      <c r="I216" s="183">
        <f>I217</f>
        <v>24.6</v>
      </c>
      <c r="J216" s="183">
        <f>J217</f>
        <v>0</v>
      </c>
      <c r="K216" s="183">
        <f>K217</f>
        <v>0</v>
      </c>
    </row>
    <row r="217" spans="2:11" ht="14.25" customHeight="1">
      <c r="B217" s="243" t="s">
        <v>283</v>
      </c>
      <c r="C217" s="313"/>
      <c r="D217" s="244" t="s">
        <v>186</v>
      </c>
      <c r="E217" s="244" t="s">
        <v>200</v>
      </c>
      <c r="F217" s="245" t="s">
        <v>286</v>
      </c>
      <c r="G217" s="244" t="s">
        <v>284</v>
      </c>
      <c r="H217" s="244"/>
      <c r="I217" s="183">
        <f>I218</f>
        <v>24.6</v>
      </c>
      <c r="J217" s="183">
        <f>J218</f>
        <v>0</v>
      </c>
      <c r="K217" s="183">
        <f>K218</f>
        <v>0</v>
      </c>
    </row>
    <row r="218" spans="2:11" ht="14.25" customHeight="1">
      <c r="B218" s="243" t="s">
        <v>274</v>
      </c>
      <c r="C218" s="313"/>
      <c r="D218" s="244" t="s">
        <v>186</v>
      </c>
      <c r="E218" s="244" t="s">
        <v>200</v>
      </c>
      <c r="F218" s="245" t="s">
        <v>286</v>
      </c>
      <c r="G218" s="244" t="s">
        <v>284</v>
      </c>
      <c r="H218" s="244">
        <v>3</v>
      </c>
      <c r="I218" s="183">
        <v>24.6</v>
      </c>
      <c r="J218" s="183"/>
      <c r="K218" s="183"/>
    </row>
    <row r="219" spans="2:11" ht="40.5" customHeight="1">
      <c r="B219" s="317" t="s">
        <v>331</v>
      </c>
      <c r="C219" s="336"/>
      <c r="D219" s="244" t="s">
        <v>186</v>
      </c>
      <c r="E219" s="244" t="s">
        <v>200</v>
      </c>
      <c r="F219" s="245" t="s">
        <v>332</v>
      </c>
      <c r="G219" s="244"/>
      <c r="H219" s="244"/>
      <c r="I219" s="183">
        <f>I220+I223</f>
        <v>327.4</v>
      </c>
      <c r="J219" s="183">
        <f>J220+J223</f>
        <v>327.4</v>
      </c>
      <c r="K219" s="183">
        <f>K220+K223</f>
        <v>327.4</v>
      </c>
    </row>
    <row r="220" spans="2:11" ht="42.75">
      <c r="B220" s="309" t="s">
        <v>281</v>
      </c>
      <c r="C220" s="336"/>
      <c r="D220" s="244" t="s">
        <v>186</v>
      </c>
      <c r="E220" s="244" t="s">
        <v>200</v>
      </c>
      <c r="F220" s="245" t="s">
        <v>332</v>
      </c>
      <c r="G220" s="244" t="s">
        <v>282</v>
      </c>
      <c r="H220" s="244"/>
      <c r="I220" s="183">
        <f>I221</f>
        <v>324.9</v>
      </c>
      <c r="J220" s="183">
        <f>J221</f>
        <v>327.4</v>
      </c>
      <c r="K220" s="183">
        <f>K221</f>
        <v>327.4</v>
      </c>
    </row>
    <row r="221" spans="2:11" ht="14.25" customHeight="1">
      <c r="B221" s="243" t="s">
        <v>283</v>
      </c>
      <c r="C221" s="336"/>
      <c r="D221" s="244" t="s">
        <v>186</v>
      </c>
      <c r="E221" s="244" t="s">
        <v>200</v>
      </c>
      <c r="F221" s="245" t="s">
        <v>332</v>
      </c>
      <c r="G221" s="244" t="s">
        <v>284</v>
      </c>
      <c r="H221" s="244"/>
      <c r="I221" s="183">
        <f>I222</f>
        <v>324.9</v>
      </c>
      <c r="J221" s="183">
        <f>J222</f>
        <v>327.4</v>
      </c>
      <c r="K221" s="183">
        <f>K222</f>
        <v>327.4</v>
      </c>
    </row>
    <row r="222" spans="2:11" ht="12.75" customHeight="1">
      <c r="B222" s="243" t="s">
        <v>274</v>
      </c>
      <c r="C222" s="336"/>
      <c r="D222" s="244" t="s">
        <v>186</v>
      </c>
      <c r="E222" s="244" t="s">
        <v>200</v>
      </c>
      <c r="F222" s="245" t="s">
        <v>332</v>
      </c>
      <c r="G222" s="244" t="s">
        <v>284</v>
      </c>
      <c r="H222" s="244">
        <v>3</v>
      </c>
      <c r="I222" s="183">
        <v>324.9</v>
      </c>
      <c r="J222" s="183">
        <v>327.4</v>
      </c>
      <c r="K222" s="183">
        <v>327.4</v>
      </c>
    </row>
    <row r="223" spans="2:11" ht="14.25" customHeight="1">
      <c r="B223" s="299" t="s">
        <v>289</v>
      </c>
      <c r="C223" s="336"/>
      <c r="D223" s="244" t="s">
        <v>186</v>
      </c>
      <c r="E223" s="244" t="s">
        <v>200</v>
      </c>
      <c r="F223" s="245" t="s">
        <v>332</v>
      </c>
      <c r="G223" s="287">
        <v>200</v>
      </c>
      <c r="H223" s="244"/>
      <c r="I223" s="183">
        <f>I224</f>
        <v>2.5</v>
      </c>
      <c r="J223" s="183">
        <f>J224</f>
        <v>0</v>
      </c>
      <c r="K223" s="183">
        <f>K224</f>
        <v>0</v>
      </c>
    </row>
    <row r="224" spans="2:11" ht="12.75" customHeight="1">
      <c r="B224" s="299" t="s">
        <v>291</v>
      </c>
      <c r="C224" s="336"/>
      <c r="D224" s="244" t="s">
        <v>186</v>
      </c>
      <c r="E224" s="244" t="s">
        <v>200</v>
      </c>
      <c r="F224" s="245" t="s">
        <v>332</v>
      </c>
      <c r="G224" s="287">
        <v>240</v>
      </c>
      <c r="H224" s="244"/>
      <c r="I224" s="183">
        <f>I225</f>
        <v>2.5</v>
      </c>
      <c r="J224" s="183">
        <f>J225</f>
        <v>0</v>
      </c>
      <c r="K224" s="183">
        <f>K225</f>
        <v>0</v>
      </c>
    </row>
    <row r="225" spans="2:11" ht="12.75" customHeight="1">
      <c r="B225" s="243" t="s">
        <v>274</v>
      </c>
      <c r="C225" s="336"/>
      <c r="D225" s="244" t="s">
        <v>186</v>
      </c>
      <c r="E225" s="244" t="s">
        <v>200</v>
      </c>
      <c r="F225" s="245" t="s">
        <v>332</v>
      </c>
      <c r="G225" s="287">
        <v>240</v>
      </c>
      <c r="H225" s="244" t="s">
        <v>333</v>
      </c>
      <c r="I225" s="183">
        <v>2.5</v>
      </c>
      <c r="J225" s="183"/>
      <c r="K225" s="183"/>
    </row>
    <row r="226" spans="2:11" ht="14.25" customHeight="1">
      <c r="B226" s="308" t="s">
        <v>336</v>
      </c>
      <c r="C226" s="336"/>
      <c r="D226" s="244" t="s">
        <v>186</v>
      </c>
      <c r="E226" s="244" t="s">
        <v>200</v>
      </c>
      <c r="F226" s="245" t="s">
        <v>337</v>
      </c>
      <c r="G226" s="244"/>
      <c r="H226" s="244"/>
      <c r="I226" s="183">
        <f>I227+I230</f>
        <v>331.2</v>
      </c>
      <c r="J226" s="183">
        <f>J227+J230</f>
        <v>331.2</v>
      </c>
      <c r="K226" s="183">
        <f>K227+K230</f>
        <v>331.2</v>
      </c>
    </row>
    <row r="227" spans="2:11" ht="42.75">
      <c r="B227" s="309" t="s">
        <v>281</v>
      </c>
      <c r="C227" s="307"/>
      <c r="D227" s="244" t="s">
        <v>186</v>
      </c>
      <c r="E227" s="244" t="s">
        <v>200</v>
      </c>
      <c r="F227" s="245" t="s">
        <v>337</v>
      </c>
      <c r="G227" s="244" t="s">
        <v>282</v>
      </c>
      <c r="H227" s="244"/>
      <c r="I227" s="183">
        <f>I228</f>
        <v>329.2</v>
      </c>
      <c r="J227" s="183">
        <f>J228</f>
        <v>331.2</v>
      </c>
      <c r="K227" s="183">
        <f>K228</f>
        <v>331.2</v>
      </c>
    </row>
    <row r="228" spans="2:11" ht="12.75" customHeight="1">
      <c r="B228" s="243" t="s">
        <v>283</v>
      </c>
      <c r="C228" s="307"/>
      <c r="D228" s="244" t="s">
        <v>186</v>
      </c>
      <c r="E228" s="244" t="s">
        <v>200</v>
      </c>
      <c r="F228" s="245" t="s">
        <v>337</v>
      </c>
      <c r="G228" s="244" t="s">
        <v>284</v>
      </c>
      <c r="H228" s="244"/>
      <c r="I228" s="183">
        <f>I229</f>
        <v>329.2</v>
      </c>
      <c r="J228" s="183">
        <f>J229</f>
        <v>331.2</v>
      </c>
      <c r="K228" s="183">
        <f>K229</f>
        <v>331.2</v>
      </c>
    </row>
    <row r="229" spans="2:11" ht="12.75" customHeight="1">
      <c r="B229" s="243" t="s">
        <v>274</v>
      </c>
      <c r="C229" s="307"/>
      <c r="D229" s="244" t="s">
        <v>186</v>
      </c>
      <c r="E229" s="244" t="s">
        <v>200</v>
      </c>
      <c r="F229" s="245" t="s">
        <v>337</v>
      </c>
      <c r="G229" s="244" t="s">
        <v>284</v>
      </c>
      <c r="H229" s="244" t="s">
        <v>333</v>
      </c>
      <c r="I229" s="183">
        <v>329.2</v>
      </c>
      <c r="J229" s="183">
        <v>331.2</v>
      </c>
      <c r="K229" s="183">
        <v>331.2</v>
      </c>
    </row>
    <row r="230" spans="2:11" ht="12.75" customHeight="1">
      <c r="B230" s="299" t="s">
        <v>289</v>
      </c>
      <c r="C230" s="307"/>
      <c r="D230" s="244" t="s">
        <v>186</v>
      </c>
      <c r="E230" s="244" t="s">
        <v>200</v>
      </c>
      <c r="F230" s="245" t="s">
        <v>337</v>
      </c>
      <c r="G230" s="244" t="s">
        <v>290</v>
      </c>
      <c r="H230" s="244"/>
      <c r="I230" s="183">
        <f>I231</f>
        <v>2</v>
      </c>
      <c r="J230" s="183">
        <f>J231</f>
        <v>0</v>
      </c>
      <c r="K230" s="183">
        <f>K231</f>
        <v>0</v>
      </c>
    </row>
    <row r="231" spans="2:11" ht="12.75" customHeight="1">
      <c r="B231" s="299" t="s">
        <v>291</v>
      </c>
      <c r="C231" s="307"/>
      <c r="D231" s="244" t="s">
        <v>186</v>
      </c>
      <c r="E231" s="244" t="s">
        <v>200</v>
      </c>
      <c r="F231" s="245" t="s">
        <v>337</v>
      </c>
      <c r="G231" s="244" t="s">
        <v>292</v>
      </c>
      <c r="H231" s="244"/>
      <c r="I231" s="183">
        <f>I232</f>
        <v>2</v>
      </c>
      <c r="J231" s="183">
        <f>J232</f>
        <v>0</v>
      </c>
      <c r="K231" s="183">
        <f>K232</f>
        <v>0</v>
      </c>
    </row>
    <row r="232" spans="2:11" ht="12.75" customHeight="1">
      <c r="B232" s="243" t="s">
        <v>274</v>
      </c>
      <c r="C232" s="307"/>
      <c r="D232" s="244" t="s">
        <v>186</v>
      </c>
      <c r="E232" s="244" t="s">
        <v>200</v>
      </c>
      <c r="F232" s="245" t="s">
        <v>337</v>
      </c>
      <c r="G232" s="244" t="s">
        <v>292</v>
      </c>
      <c r="H232" s="244">
        <v>3</v>
      </c>
      <c r="I232" s="183">
        <v>2</v>
      </c>
      <c r="J232" s="183"/>
      <c r="K232" s="183"/>
    </row>
    <row r="233" spans="2:11" ht="25.5" customHeight="1" hidden="1">
      <c r="B233" s="243" t="s">
        <v>349</v>
      </c>
      <c r="C233" s="307"/>
      <c r="D233" s="244" t="s">
        <v>186</v>
      </c>
      <c r="E233" s="244" t="s">
        <v>200</v>
      </c>
      <c r="F233" s="245" t="s">
        <v>350</v>
      </c>
      <c r="G233" s="244"/>
      <c r="H233" s="244"/>
      <c r="I233" s="183">
        <f>I234</f>
        <v>0</v>
      </c>
      <c r="J233" s="183">
        <f>J234</f>
        <v>0</v>
      </c>
      <c r="K233" s="183">
        <f>K234</f>
        <v>0</v>
      </c>
    </row>
    <row r="234" spans="2:11" ht="12.75" customHeight="1" hidden="1">
      <c r="B234" s="299" t="s">
        <v>289</v>
      </c>
      <c r="C234" s="307"/>
      <c r="D234" s="244" t="s">
        <v>186</v>
      </c>
      <c r="E234" s="244" t="s">
        <v>200</v>
      </c>
      <c r="F234" s="245" t="s">
        <v>350</v>
      </c>
      <c r="G234" s="244" t="s">
        <v>290</v>
      </c>
      <c r="H234" s="244"/>
      <c r="I234" s="183">
        <f>I235</f>
        <v>0</v>
      </c>
      <c r="J234" s="183">
        <f>J235</f>
        <v>0</v>
      </c>
      <c r="K234" s="183">
        <f>K235</f>
        <v>0</v>
      </c>
    </row>
    <row r="235" spans="2:11" ht="12.75" customHeight="1" hidden="1">
      <c r="B235" s="299" t="s">
        <v>291</v>
      </c>
      <c r="C235" s="307"/>
      <c r="D235" s="244" t="s">
        <v>186</v>
      </c>
      <c r="E235" s="244" t="s">
        <v>200</v>
      </c>
      <c r="F235" s="245" t="s">
        <v>350</v>
      </c>
      <c r="G235" s="244" t="s">
        <v>292</v>
      </c>
      <c r="H235" s="244"/>
      <c r="I235" s="183">
        <f>I236</f>
        <v>0</v>
      </c>
      <c r="J235" s="183">
        <f>J236</f>
        <v>0</v>
      </c>
      <c r="K235" s="183">
        <f>K236</f>
        <v>0</v>
      </c>
    </row>
    <row r="236" spans="2:11" ht="12.75" customHeight="1" hidden="1">
      <c r="B236" s="243" t="s">
        <v>274</v>
      </c>
      <c r="C236" s="307"/>
      <c r="D236" s="244" t="s">
        <v>186</v>
      </c>
      <c r="E236" s="244" t="s">
        <v>200</v>
      </c>
      <c r="F236" s="245" t="s">
        <v>350</v>
      </c>
      <c r="G236" s="244" t="s">
        <v>292</v>
      </c>
      <c r="H236" s="244" t="s">
        <v>333</v>
      </c>
      <c r="I236" s="183"/>
      <c r="J236" s="183"/>
      <c r="K236" s="183"/>
    </row>
    <row r="237" spans="2:11" ht="27.75" customHeight="1">
      <c r="B237" s="309" t="s">
        <v>342</v>
      </c>
      <c r="C237" s="307"/>
      <c r="D237" s="244" t="s">
        <v>186</v>
      </c>
      <c r="E237" s="244" t="s">
        <v>200</v>
      </c>
      <c r="F237" s="245" t="s">
        <v>343</v>
      </c>
      <c r="G237" s="244"/>
      <c r="H237" s="244"/>
      <c r="I237" s="183">
        <f>I245+I253+I242+I248</f>
        <v>3320.1</v>
      </c>
      <c r="J237" s="183">
        <f>J245+J253+J242</f>
        <v>172.29999999999998</v>
      </c>
      <c r="K237" s="183">
        <f>K245+K253+K242</f>
        <v>172.29999999999998</v>
      </c>
    </row>
    <row r="238" spans="2:11" ht="25.5" customHeight="1" hidden="1">
      <c r="B238" s="243" t="s">
        <v>281</v>
      </c>
      <c r="C238" s="316"/>
      <c r="D238" s="244" t="s">
        <v>186</v>
      </c>
      <c r="E238" s="244" t="s">
        <v>200</v>
      </c>
      <c r="F238" s="245" t="s">
        <v>343</v>
      </c>
      <c r="G238" s="244" t="s">
        <v>282</v>
      </c>
      <c r="H238" s="244"/>
      <c r="I238" s="183">
        <f>I239</f>
        <v>0</v>
      </c>
      <c r="J238" s="183"/>
      <c r="K238" s="183"/>
    </row>
    <row r="239" spans="2:11" ht="25.5" customHeight="1" hidden="1">
      <c r="B239" s="243" t="s">
        <v>283</v>
      </c>
      <c r="C239" s="316"/>
      <c r="D239" s="244" t="s">
        <v>186</v>
      </c>
      <c r="E239" s="244" t="s">
        <v>200</v>
      </c>
      <c r="F239" s="245" t="s">
        <v>343</v>
      </c>
      <c r="G239" s="244" t="s">
        <v>284</v>
      </c>
      <c r="H239" s="244"/>
      <c r="I239" s="183">
        <f>I240</f>
        <v>0</v>
      </c>
      <c r="J239" s="183"/>
      <c r="K239" s="183"/>
    </row>
    <row r="240" spans="2:11" ht="12.75" customHeight="1" hidden="1">
      <c r="B240" s="243" t="s">
        <v>273</v>
      </c>
      <c r="C240" s="316"/>
      <c r="D240" s="244" t="s">
        <v>186</v>
      </c>
      <c r="E240" s="244" t="s">
        <v>200</v>
      </c>
      <c r="F240" s="245" t="s">
        <v>343</v>
      </c>
      <c r="G240" s="244" t="s">
        <v>284</v>
      </c>
      <c r="H240" s="244" t="s">
        <v>297</v>
      </c>
      <c r="I240" s="183"/>
      <c r="J240" s="183"/>
      <c r="K240" s="183"/>
    </row>
    <row r="241" spans="2:11" ht="12.75" customHeight="1" hidden="1">
      <c r="B241" s="299"/>
      <c r="C241" s="316"/>
      <c r="D241" s="244"/>
      <c r="E241" s="244"/>
      <c r="F241" s="245"/>
      <c r="G241" s="287"/>
      <c r="H241" s="287"/>
      <c r="I241" s="183"/>
      <c r="J241" s="183"/>
      <c r="K241" s="183"/>
    </row>
    <row r="242" spans="2:11" ht="42.75">
      <c r="B242" s="309" t="s">
        <v>281</v>
      </c>
      <c r="C242" s="316"/>
      <c r="D242" s="244" t="s">
        <v>186</v>
      </c>
      <c r="E242" s="244" t="s">
        <v>200</v>
      </c>
      <c r="F242" s="245" t="s">
        <v>343</v>
      </c>
      <c r="G242" s="287"/>
      <c r="H242" s="287"/>
      <c r="I242" s="183">
        <f>I243</f>
        <v>391.4</v>
      </c>
      <c r="J242" s="183">
        <f>J243</f>
        <v>140.6</v>
      </c>
      <c r="K242" s="183">
        <f>K243</f>
        <v>140.6</v>
      </c>
    </row>
    <row r="243" spans="2:11" ht="12.75" customHeight="1">
      <c r="B243" s="243" t="s">
        <v>283</v>
      </c>
      <c r="C243" s="316"/>
      <c r="D243" s="244" t="s">
        <v>186</v>
      </c>
      <c r="E243" s="244" t="s">
        <v>200</v>
      </c>
      <c r="F243" s="245" t="s">
        <v>343</v>
      </c>
      <c r="G243" s="287">
        <v>100</v>
      </c>
      <c r="H243" s="287"/>
      <c r="I243" s="183">
        <f>I244</f>
        <v>391.4</v>
      </c>
      <c r="J243" s="183">
        <f>J244</f>
        <v>140.6</v>
      </c>
      <c r="K243" s="183">
        <f>K244</f>
        <v>140.6</v>
      </c>
    </row>
    <row r="244" spans="2:11" ht="12.75" customHeight="1">
      <c r="B244" s="243" t="s">
        <v>273</v>
      </c>
      <c r="C244" s="316"/>
      <c r="D244" s="244" t="s">
        <v>186</v>
      </c>
      <c r="E244" s="244" t="s">
        <v>200</v>
      </c>
      <c r="F244" s="245" t="s">
        <v>343</v>
      </c>
      <c r="G244" s="287">
        <v>120</v>
      </c>
      <c r="H244" s="287">
        <v>2</v>
      </c>
      <c r="I244" s="183">
        <v>391.4</v>
      </c>
      <c r="J244" s="183">
        <v>140.6</v>
      </c>
      <c r="K244" s="183">
        <v>140.6</v>
      </c>
    </row>
    <row r="245" spans="2:11" ht="12.75" customHeight="1">
      <c r="B245" s="299" t="s">
        <v>289</v>
      </c>
      <c r="C245" s="316"/>
      <c r="D245" s="244" t="s">
        <v>186</v>
      </c>
      <c r="E245" s="244" t="s">
        <v>200</v>
      </c>
      <c r="F245" s="245" t="s">
        <v>343</v>
      </c>
      <c r="G245" s="287">
        <v>200</v>
      </c>
      <c r="H245" s="287"/>
      <c r="I245" s="183">
        <f>I246</f>
        <v>2524</v>
      </c>
      <c r="J245" s="183">
        <f>J246</f>
        <v>0</v>
      </c>
      <c r="K245" s="183">
        <f>K246</f>
        <v>0</v>
      </c>
    </row>
    <row r="246" spans="2:11" ht="14.25" customHeight="1">
      <c r="B246" s="299" t="s">
        <v>291</v>
      </c>
      <c r="C246" s="307"/>
      <c r="D246" s="244" t="s">
        <v>186</v>
      </c>
      <c r="E246" s="244" t="s">
        <v>200</v>
      </c>
      <c r="F246" s="245" t="s">
        <v>343</v>
      </c>
      <c r="G246" s="287">
        <v>240</v>
      </c>
      <c r="H246" s="287"/>
      <c r="I246" s="183">
        <f>I247</f>
        <v>2524</v>
      </c>
      <c r="J246" s="183">
        <f>J247</f>
        <v>0</v>
      </c>
      <c r="K246" s="183">
        <f>K247</f>
        <v>0</v>
      </c>
    </row>
    <row r="247" spans="2:11" ht="12.75" customHeight="1">
      <c r="B247" s="243" t="s">
        <v>273</v>
      </c>
      <c r="C247" s="307"/>
      <c r="D247" s="244" t="s">
        <v>186</v>
      </c>
      <c r="E247" s="244" t="s">
        <v>200</v>
      </c>
      <c r="F247" s="245" t="s">
        <v>343</v>
      </c>
      <c r="G247" s="287">
        <v>240</v>
      </c>
      <c r="H247" s="287">
        <v>2</v>
      </c>
      <c r="I247" s="183">
        <v>2524</v>
      </c>
      <c r="J247" s="183"/>
      <c r="K247" s="183">
        <v>0</v>
      </c>
    </row>
    <row r="248" spans="2:11" ht="12.75" customHeight="1">
      <c r="B248" s="243" t="s">
        <v>321</v>
      </c>
      <c r="C248" s="307"/>
      <c r="D248" s="244" t="s">
        <v>186</v>
      </c>
      <c r="E248" s="244" t="s">
        <v>200</v>
      </c>
      <c r="F248" s="245" t="s">
        <v>343</v>
      </c>
      <c r="G248" s="287">
        <v>300</v>
      </c>
      <c r="H248" s="287"/>
      <c r="I248" s="183">
        <f>I251+I250</f>
        <v>337</v>
      </c>
      <c r="J248" s="183">
        <f>J251</f>
        <v>0</v>
      </c>
      <c r="K248" s="183">
        <f>K251</f>
        <v>0</v>
      </c>
    </row>
    <row r="249" spans="2:11" ht="12.75" customHeight="1" hidden="1">
      <c r="B249" s="343" t="s">
        <v>323</v>
      </c>
      <c r="C249" s="307"/>
      <c r="D249" s="244" t="s">
        <v>186</v>
      </c>
      <c r="E249" s="244" t="s">
        <v>200</v>
      </c>
      <c r="F249" s="245" t="s">
        <v>343</v>
      </c>
      <c r="G249" s="287">
        <v>320</v>
      </c>
      <c r="H249" s="287"/>
      <c r="I249" s="183">
        <f>I250</f>
        <v>0</v>
      </c>
      <c r="J249" s="183">
        <f>J250</f>
        <v>0</v>
      </c>
      <c r="K249" s="183">
        <f>K250</f>
        <v>0</v>
      </c>
    </row>
    <row r="250" spans="2:11" ht="12.75" customHeight="1" hidden="1">
      <c r="B250" s="243" t="s">
        <v>273</v>
      </c>
      <c r="C250" s="307"/>
      <c r="D250" s="244" t="s">
        <v>186</v>
      </c>
      <c r="E250" s="244" t="s">
        <v>200</v>
      </c>
      <c r="F250" s="245" t="s">
        <v>343</v>
      </c>
      <c r="G250" s="287">
        <v>320</v>
      </c>
      <c r="H250" s="287">
        <v>2</v>
      </c>
      <c r="I250" s="183"/>
      <c r="J250" s="183"/>
      <c r="K250" s="183"/>
    </row>
    <row r="251" spans="2:11" ht="12.75" customHeight="1">
      <c r="B251" s="243" t="s">
        <v>344</v>
      </c>
      <c r="C251" s="307"/>
      <c r="D251" s="244" t="s">
        <v>186</v>
      </c>
      <c r="E251" s="244" t="s">
        <v>200</v>
      </c>
      <c r="F251" s="245" t="s">
        <v>343</v>
      </c>
      <c r="G251" s="287">
        <v>360</v>
      </c>
      <c r="H251" s="287"/>
      <c r="I251" s="183">
        <f>I252</f>
        <v>337</v>
      </c>
      <c r="J251" s="183">
        <f>J252</f>
        <v>0</v>
      </c>
      <c r="K251" s="183">
        <f>K252</f>
        <v>0</v>
      </c>
    </row>
    <row r="252" spans="2:11" ht="12.75" customHeight="1">
      <c r="B252" s="243" t="s">
        <v>273</v>
      </c>
      <c r="C252" s="307"/>
      <c r="D252" s="244" t="s">
        <v>186</v>
      </c>
      <c r="E252" s="244" t="s">
        <v>200</v>
      </c>
      <c r="F252" s="245" t="s">
        <v>343</v>
      </c>
      <c r="G252" s="287">
        <v>360</v>
      </c>
      <c r="H252" s="287">
        <v>2</v>
      </c>
      <c r="I252" s="183">
        <v>337</v>
      </c>
      <c r="J252" s="183"/>
      <c r="K252" s="183"/>
    </row>
    <row r="253" spans="2:11" ht="12.75" customHeight="1">
      <c r="B253" s="299" t="s">
        <v>293</v>
      </c>
      <c r="C253" s="307"/>
      <c r="D253" s="244" t="s">
        <v>186</v>
      </c>
      <c r="E253" s="244" t="s">
        <v>200</v>
      </c>
      <c r="F253" s="245" t="s">
        <v>343</v>
      </c>
      <c r="G253" s="244" t="s">
        <v>294</v>
      </c>
      <c r="H253" s="244"/>
      <c r="I253" s="183">
        <f>I256+I254</f>
        <v>67.7</v>
      </c>
      <c r="J253" s="183">
        <f>J255</f>
        <v>31.7</v>
      </c>
      <c r="K253" s="183">
        <f>K255</f>
        <v>31.7</v>
      </c>
    </row>
    <row r="254" spans="2:11" ht="12.75" customHeight="1" hidden="1">
      <c r="B254" s="344" t="s">
        <v>345</v>
      </c>
      <c r="C254" s="307"/>
      <c r="D254" s="244" t="s">
        <v>186</v>
      </c>
      <c r="E254" s="244" t="s">
        <v>200</v>
      </c>
      <c r="F254" s="245" t="s">
        <v>343</v>
      </c>
      <c r="G254" s="244" t="s">
        <v>346</v>
      </c>
      <c r="H254" s="244" t="s">
        <v>297</v>
      </c>
      <c r="I254" s="183"/>
      <c r="J254" s="183"/>
      <c r="K254" s="183"/>
    </row>
    <row r="255" spans="2:11" ht="14.25" customHeight="1">
      <c r="B255" s="299" t="s">
        <v>295</v>
      </c>
      <c r="C255" s="307"/>
      <c r="D255" s="244" t="s">
        <v>186</v>
      </c>
      <c r="E255" s="244" t="s">
        <v>200</v>
      </c>
      <c r="F255" s="245" t="s">
        <v>343</v>
      </c>
      <c r="G255" s="244" t="s">
        <v>296</v>
      </c>
      <c r="H255" s="244"/>
      <c r="I255" s="183">
        <f>I256</f>
        <v>67.7</v>
      </c>
      <c r="J255" s="183">
        <f>J256</f>
        <v>31.7</v>
      </c>
      <c r="K255" s="183">
        <f>K256</f>
        <v>31.7</v>
      </c>
    </row>
    <row r="256" spans="2:11" ht="12.75" customHeight="1">
      <c r="B256" s="243" t="s">
        <v>273</v>
      </c>
      <c r="C256" s="300"/>
      <c r="D256" s="244" t="s">
        <v>186</v>
      </c>
      <c r="E256" s="244" t="s">
        <v>200</v>
      </c>
      <c r="F256" s="245" t="s">
        <v>343</v>
      </c>
      <c r="G256" s="244" t="s">
        <v>296</v>
      </c>
      <c r="H256" s="244" t="s">
        <v>297</v>
      </c>
      <c r="I256" s="183">
        <v>67.7</v>
      </c>
      <c r="J256" s="183">
        <v>31.7</v>
      </c>
      <c r="K256" s="183">
        <v>31.7</v>
      </c>
    </row>
    <row r="257" spans="2:11" ht="40.5" customHeight="1">
      <c r="B257" s="317" t="s">
        <v>351</v>
      </c>
      <c r="C257" s="300"/>
      <c r="D257" s="244" t="s">
        <v>186</v>
      </c>
      <c r="E257" s="244" t="s">
        <v>200</v>
      </c>
      <c r="F257" s="244" t="s">
        <v>352</v>
      </c>
      <c r="G257" s="244"/>
      <c r="H257" s="244"/>
      <c r="I257" s="183">
        <f>I258+I261+I264</f>
        <v>13679.7</v>
      </c>
      <c r="J257" s="183">
        <f>J258+J261+J264</f>
        <v>7983.9</v>
      </c>
      <c r="K257" s="183">
        <f>K258+K261+K264</f>
        <v>7954.9</v>
      </c>
    </row>
    <row r="258" spans="2:11" ht="40.5" customHeight="1">
      <c r="B258" s="309" t="s">
        <v>281</v>
      </c>
      <c r="C258" s="307"/>
      <c r="D258" s="244" t="s">
        <v>186</v>
      </c>
      <c r="E258" s="244" t="s">
        <v>200</v>
      </c>
      <c r="F258" s="244" t="s">
        <v>352</v>
      </c>
      <c r="G258" s="244" t="s">
        <v>282</v>
      </c>
      <c r="H258" s="244"/>
      <c r="I258" s="183">
        <f>I259</f>
        <v>7856.3</v>
      </c>
      <c r="J258" s="183">
        <f>J259</f>
        <v>4743.8</v>
      </c>
      <c r="K258" s="183">
        <f>K259</f>
        <v>4905</v>
      </c>
    </row>
    <row r="259" spans="2:11" ht="12.75" customHeight="1">
      <c r="B259" s="243" t="s">
        <v>353</v>
      </c>
      <c r="C259" s="307"/>
      <c r="D259" s="244" t="s">
        <v>186</v>
      </c>
      <c r="E259" s="244" t="s">
        <v>200</v>
      </c>
      <c r="F259" s="244" t="s">
        <v>352</v>
      </c>
      <c r="G259" s="244" t="s">
        <v>354</v>
      </c>
      <c r="H259" s="244"/>
      <c r="I259" s="183">
        <f>I260</f>
        <v>7856.3</v>
      </c>
      <c r="J259" s="183">
        <f>J260</f>
        <v>4743.8</v>
      </c>
      <c r="K259" s="183">
        <f>K260</f>
        <v>4905</v>
      </c>
    </row>
    <row r="260" spans="2:11" ht="12.75" customHeight="1">
      <c r="B260" s="243" t="s">
        <v>273</v>
      </c>
      <c r="C260" s="307"/>
      <c r="D260" s="244" t="s">
        <v>186</v>
      </c>
      <c r="E260" s="244" t="s">
        <v>200</v>
      </c>
      <c r="F260" s="244" t="s">
        <v>352</v>
      </c>
      <c r="G260" s="244" t="s">
        <v>354</v>
      </c>
      <c r="H260" s="244" t="s">
        <v>297</v>
      </c>
      <c r="I260" s="183">
        <v>7856.3</v>
      </c>
      <c r="J260" s="183">
        <v>4743.8</v>
      </c>
      <c r="K260" s="183">
        <v>4905</v>
      </c>
    </row>
    <row r="261" spans="2:11" ht="12.75" customHeight="1">
      <c r="B261" s="299" t="s">
        <v>289</v>
      </c>
      <c r="C261" s="318"/>
      <c r="D261" s="244" t="s">
        <v>186</v>
      </c>
      <c r="E261" s="244" t="s">
        <v>200</v>
      </c>
      <c r="F261" s="244" t="s">
        <v>352</v>
      </c>
      <c r="G261" s="244" t="s">
        <v>290</v>
      </c>
      <c r="H261" s="244"/>
      <c r="I261" s="183">
        <f>I262</f>
        <v>5808.1</v>
      </c>
      <c r="J261" s="183">
        <f>J262</f>
        <v>3230.1</v>
      </c>
      <c r="K261" s="183">
        <f>K262</f>
        <v>3039.9</v>
      </c>
    </row>
    <row r="262" spans="2:11" ht="12.75" customHeight="1">
      <c r="B262" s="299" t="s">
        <v>291</v>
      </c>
      <c r="C262" s="307"/>
      <c r="D262" s="244" t="s">
        <v>186</v>
      </c>
      <c r="E262" s="244" t="s">
        <v>200</v>
      </c>
      <c r="F262" s="244" t="s">
        <v>352</v>
      </c>
      <c r="G262" s="244" t="s">
        <v>292</v>
      </c>
      <c r="H262" s="244"/>
      <c r="I262" s="183">
        <f>I263</f>
        <v>5808.1</v>
      </c>
      <c r="J262" s="183">
        <f>J263</f>
        <v>3230.1</v>
      </c>
      <c r="K262" s="183">
        <f>K263</f>
        <v>3039.9</v>
      </c>
    </row>
    <row r="263" spans="2:11" ht="12.75" customHeight="1">
      <c r="B263" s="243" t="s">
        <v>273</v>
      </c>
      <c r="C263" s="300"/>
      <c r="D263" s="244" t="s">
        <v>186</v>
      </c>
      <c r="E263" s="244" t="s">
        <v>200</v>
      </c>
      <c r="F263" s="244" t="s">
        <v>352</v>
      </c>
      <c r="G263" s="244" t="s">
        <v>292</v>
      </c>
      <c r="H263" s="244" t="s">
        <v>297</v>
      </c>
      <c r="I263" s="183">
        <v>5808.1</v>
      </c>
      <c r="J263" s="183">
        <v>3230.1</v>
      </c>
      <c r="K263" s="183">
        <v>3039.9</v>
      </c>
    </row>
    <row r="264" spans="2:11" ht="12.75" customHeight="1">
      <c r="B264" s="299" t="s">
        <v>293</v>
      </c>
      <c r="C264" s="300"/>
      <c r="D264" s="244" t="s">
        <v>186</v>
      </c>
      <c r="E264" s="244" t="s">
        <v>200</v>
      </c>
      <c r="F264" s="244" t="s">
        <v>352</v>
      </c>
      <c r="G264" s="244" t="s">
        <v>294</v>
      </c>
      <c r="H264" s="244"/>
      <c r="I264" s="183">
        <f>I266+I265</f>
        <v>15.3</v>
      </c>
      <c r="J264" s="183">
        <f>J266</f>
        <v>10</v>
      </c>
      <c r="K264" s="183">
        <f>K266</f>
        <v>10</v>
      </c>
    </row>
    <row r="265" spans="2:11" ht="12.75" customHeight="1">
      <c r="B265" s="344" t="s">
        <v>345</v>
      </c>
      <c r="C265" s="300"/>
      <c r="D265" s="244" t="s">
        <v>186</v>
      </c>
      <c r="E265" s="244" t="s">
        <v>200</v>
      </c>
      <c r="F265" s="244" t="s">
        <v>352</v>
      </c>
      <c r="G265" s="244" t="s">
        <v>346</v>
      </c>
      <c r="H265" s="244" t="s">
        <v>297</v>
      </c>
      <c r="I265" s="183"/>
      <c r="J265" s="183"/>
      <c r="K265" s="183"/>
    </row>
    <row r="266" spans="2:11" ht="14.25" customHeight="1">
      <c r="B266" s="299" t="s">
        <v>295</v>
      </c>
      <c r="C266" s="307"/>
      <c r="D266" s="244" t="s">
        <v>186</v>
      </c>
      <c r="E266" s="244" t="s">
        <v>200</v>
      </c>
      <c r="F266" s="244" t="s">
        <v>352</v>
      </c>
      <c r="G266" s="244" t="s">
        <v>296</v>
      </c>
      <c r="H266" s="244"/>
      <c r="I266" s="183">
        <f>I267</f>
        <v>15.3</v>
      </c>
      <c r="J266" s="183">
        <f>J267</f>
        <v>10</v>
      </c>
      <c r="K266" s="183">
        <f>K267</f>
        <v>10</v>
      </c>
    </row>
    <row r="267" spans="2:11" ht="12.75" customHeight="1">
      <c r="B267" s="243" t="s">
        <v>273</v>
      </c>
      <c r="C267" s="307"/>
      <c r="D267" s="244" t="s">
        <v>186</v>
      </c>
      <c r="E267" s="244" t="s">
        <v>200</v>
      </c>
      <c r="F267" s="244" t="s">
        <v>352</v>
      </c>
      <c r="G267" s="244" t="s">
        <v>296</v>
      </c>
      <c r="H267" s="244" t="s">
        <v>297</v>
      </c>
      <c r="I267" s="183">
        <v>15.3</v>
      </c>
      <c r="J267" s="183">
        <v>10</v>
      </c>
      <c r="K267" s="183">
        <v>10</v>
      </c>
    </row>
    <row r="268" spans="2:11" ht="85.5">
      <c r="B268" s="345" t="s">
        <v>355</v>
      </c>
      <c r="C268" s="318"/>
      <c r="D268" s="244" t="s">
        <v>186</v>
      </c>
      <c r="E268" s="244" t="s">
        <v>200</v>
      </c>
      <c r="F268" s="286" t="s">
        <v>278</v>
      </c>
      <c r="G268" s="244"/>
      <c r="H268" s="244"/>
      <c r="I268" s="183">
        <f>I269</f>
        <v>1208.1</v>
      </c>
      <c r="J268" s="183">
        <f>J269</f>
        <v>0</v>
      </c>
      <c r="K268" s="183">
        <f>K269</f>
        <v>0</v>
      </c>
    </row>
    <row r="269" spans="2:11" ht="12.75" customHeight="1">
      <c r="B269" s="346" t="s">
        <v>289</v>
      </c>
      <c r="C269" s="318"/>
      <c r="D269" s="244" t="s">
        <v>186</v>
      </c>
      <c r="E269" s="244" t="s">
        <v>200</v>
      </c>
      <c r="F269" s="286" t="s">
        <v>356</v>
      </c>
      <c r="G269" s="244" t="s">
        <v>290</v>
      </c>
      <c r="H269" s="244"/>
      <c r="I269" s="183">
        <f>I270</f>
        <v>1208.1</v>
      </c>
      <c r="J269" s="183">
        <f>J270</f>
        <v>0</v>
      </c>
      <c r="K269" s="183">
        <f>K270</f>
        <v>0</v>
      </c>
    </row>
    <row r="270" spans="2:11" ht="12.75" customHeight="1">
      <c r="B270" s="346" t="s">
        <v>291</v>
      </c>
      <c r="C270" s="318"/>
      <c r="D270" s="244" t="s">
        <v>186</v>
      </c>
      <c r="E270" s="244" t="s">
        <v>200</v>
      </c>
      <c r="F270" s="286" t="s">
        <v>356</v>
      </c>
      <c r="G270" s="244" t="s">
        <v>292</v>
      </c>
      <c r="H270" s="244"/>
      <c r="I270" s="183">
        <f>I271</f>
        <v>1208.1</v>
      </c>
      <c r="J270" s="183">
        <f>J271</f>
        <v>0</v>
      </c>
      <c r="K270" s="183">
        <f>K271</f>
        <v>0</v>
      </c>
    </row>
    <row r="271" spans="2:11" ht="12.75" customHeight="1">
      <c r="B271" s="314" t="s">
        <v>275</v>
      </c>
      <c r="C271" s="318"/>
      <c r="D271" s="244" t="s">
        <v>186</v>
      </c>
      <c r="E271" s="244" t="s">
        <v>200</v>
      </c>
      <c r="F271" s="286" t="s">
        <v>356</v>
      </c>
      <c r="G271" s="244" t="s">
        <v>292</v>
      </c>
      <c r="H271" s="244" t="s">
        <v>307</v>
      </c>
      <c r="I271" s="183">
        <v>1208.1</v>
      </c>
      <c r="J271" s="183"/>
      <c r="K271" s="183"/>
    </row>
    <row r="272" spans="2:11" ht="13.5" customHeight="1">
      <c r="B272" s="295" t="s">
        <v>205</v>
      </c>
      <c r="C272" s="307"/>
      <c r="D272" s="302" t="s">
        <v>206</v>
      </c>
      <c r="E272" s="302"/>
      <c r="F272" s="302"/>
      <c r="G272" s="302"/>
      <c r="H272" s="302"/>
      <c r="I272" s="294">
        <f>I273+I280</f>
        <v>60880.90000000001</v>
      </c>
      <c r="J272" s="294">
        <f>J273+J280</f>
        <v>24692.600000000002</v>
      </c>
      <c r="K272" s="294">
        <f>K273+K280</f>
        <v>23390.4</v>
      </c>
    </row>
    <row r="273" spans="2:11" ht="14.25" customHeight="1">
      <c r="B273" s="347" t="s">
        <v>207</v>
      </c>
      <c r="C273" s="318"/>
      <c r="D273" s="305" t="s">
        <v>206</v>
      </c>
      <c r="E273" s="305" t="s">
        <v>208</v>
      </c>
      <c r="F273" s="244"/>
      <c r="G273" s="244"/>
      <c r="H273" s="244"/>
      <c r="I273" s="183">
        <f aca="true" t="shared" si="3" ref="I273:I278">I274</f>
        <v>1375</v>
      </c>
      <c r="J273" s="183">
        <f aca="true" t="shared" si="4" ref="J273:J278">J274</f>
        <v>1437.9</v>
      </c>
      <c r="K273" s="183">
        <f aca="true" t="shared" si="5" ref="K273:K278">K274</f>
        <v>920.4</v>
      </c>
    </row>
    <row r="274" spans="2:11" ht="12.75" customHeight="1">
      <c r="B274" s="342" t="s">
        <v>277</v>
      </c>
      <c r="C274" s="318"/>
      <c r="D274" s="244" t="s">
        <v>206</v>
      </c>
      <c r="E274" s="244" t="s">
        <v>208</v>
      </c>
      <c r="F274" s="245" t="s">
        <v>278</v>
      </c>
      <c r="G274" s="244"/>
      <c r="H274" s="244"/>
      <c r="I274" s="183">
        <f t="shared" si="3"/>
        <v>1375</v>
      </c>
      <c r="J274" s="183">
        <f t="shared" si="4"/>
        <v>1437.9</v>
      </c>
      <c r="K274" s="183">
        <f t="shared" si="5"/>
        <v>920.4</v>
      </c>
    </row>
    <row r="275" spans="2:11" ht="12.75" customHeight="1">
      <c r="B275" s="342" t="s">
        <v>364</v>
      </c>
      <c r="C275" s="307"/>
      <c r="D275" s="244" t="s">
        <v>206</v>
      </c>
      <c r="E275" s="244" t="s">
        <v>208</v>
      </c>
      <c r="F275" s="326" t="s">
        <v>343</v>
      </c>
      <c r="G275" s="244"/>
      <c r="H275" s="244"/>
      <c r="I275" s="183">
        <f t="shared" si="3"/>
        <v>1375</v>
      </c>
      <c r="J275" s="183">
        <f t="shared" si="4"/>
        <v>1437.9</v>
      </c>
      <c r="K275" s="183">
        <f t="shared" si="5"/>
        <v>920.4</v>
      </c>
    </row>
    <row r="276" spans="2:11" ht="27.75" customHeight="1">
      <c r="B276" s="348" t="s">
        <v>342</v>
      </c>
      <c r="C276" s="300"/>
      <c r="D276" s="244" t="s">
        <v>206</v>
      </c>
      <c r="E276" s="244" t="s">
        <v>208</v>
      </c>
      <c r="F276" s="326" t="s">
        <v>343</v>
      </c>
      <c r="G276" s="244"/>
      <c r="H276" s="244"/>
      <c r="I276" s="183">
        <f t="shared" si="3"/>
        <v>1375</v>
      </c>
      <c r="J276" s="183">
        <f t="shared" si="4"/>
        <v>1437.9</v>
      </c>
      <c r="K276" s="183">
        <f t="shared" si="5"/>
        <v>920.4</v>
      </c>
    </row>
    <row r="277" spans="2:11" ht="12.75" customHeight="1">
      <c r="B277" s="299" t="s">
        <v>289</v>
      </c>
      <c r="C277" s="300"/>
      <c r="D277" s="244" t="s">
        <v>206</v>
      </c>
      <c r="E277" s="244" t="s">
        <v>208</v>
      </c>
      <c r="F277" s="326" t="s">
        <v>343</v>
      </c>
      <c r="G277" s="244" t="s">
        <v>290</v>
      </c>
      <c r="H277" s="244"/>
      <c r="I277" s="183">
        <f t="shared" si="3"/>
        <v>1375</v>
      </c>
      <c r="J277" s="183">
        <f t="shared" si="4"/>
        <v>1437.9</v>
      </c>
      <c r="K277" s="183">
        <f t="shared" si="5"/>
        <v>920.4</v>
      </c>
    </row>
    <row r="278" spans="2:11" ht="14.25" customHeight="1">
      <c r="B278" s="299" t="s">
        <v>291</v>
      </c>
      <c r="C278" s="307"/>
      <c r="D278" s="244" t="s">
        <v>206</v>
      </c>
      <c r="E278" s="244" t="s">
        <v>208</v>
      </c>
      <c r="F278" s="326" t="s">
        <v>343</v>
      </c>
      <c r="G278" s="244" t="s">
        <v>292</v>
      </c>
      <c r="H278" s="244"/>
      <c r="I278" s="183">
        <f t="shared" si="3"/>
        <v>1375</v>
      </c>
      <c r="J278" s="183">
        <f t="shared" si="4"/>
        <v>1437.9</v>
      </c>
      <c r="K278" s="183">
        <f t="shared" si="5"/>
        <v>920.4</v>
      </c>
    </row>
    <row r="279" spans="2:11" ht="12" customHeight="1">
      <c r="B279" s="243" t="s">
        <v>273</v>
      </c>
      <c r="C279" s="307"/>
      <c r="D279" s="244" t="s">
        <v>206</v>
      </c>
      <c r="E279" s="244" t="s">
        <v>208</v>
      </c>
      <c r="F279" s="326" t="s">
        <v>343</v>
      </c>
      <c r="G279" s="244" t="s">
        <v>292</v>
      </c>
      <c r="H279" s="244">
        <v>2</v>
      </c>
      <c r="I279" s="183">
        <v>1375</v>
      </c>
      <c r="J279" s="183">
        <v>1437.9</v>
      </c>
      <c r="K279" s="183">
        <v>920.4</v>
      </c>
    </row>
    <row r="280" spans="2:11" ht="12.75" customHeight="1">
      <c r="B280" s="319" t="s">
        <v>209</v>
      </c>
      <c r="C280" s="307"/>
      <c r="D280" s="305" t="s">
        <v>206</v>
      </c>
      <c r="E280" s="305" t="s">
        <v>210</v>
      </c>
      <c r="F280" s="244"/>
      <c r="G280" s="244"/>
      <c r="H280" s="244"/>
      <c r="I280" s="183">
        <f>I281</f>
        <v>59505.90000000001</v>
      </c>
      <c r="J280" s="183">
        <f>J281</f>
        <v>23254.7</v>
      </c>
      <c r="K280" s="183">
        <f>K281</f>
        <v>22470</v>
      </c>
    </row>
    <row r="281" spans="2:11" ht="27.75" customHeight="1">
      <c r="B281" s="320" t="s">
        <v>365</v>
      </c>
      <c r="C281" s="307"/>
      <c r="D281" s="244" t="s">
        <v>206</v>
      </c>
      <c r="E281" s="244" t="s">
        <v>210</v>
      </c>
      <c r="F281" s="321" t="s">
        <v>366</v>
      </c>
      <c r="G281" s="244"/>
      <c r="H281" s="244"/>
      <c r="I281" s="183">
        <f>I282+I287+I291+I300+I304+I308+I312</f>
        <v>59505.90000000001</v>
      </c>
      <c r="J281" s="183">
        <f>J282+J287+J291+J300+J304+J308</f>
        <v>23254.7</v>
      </c>
      <c r="K281" s="183">
        <f>K282+K287+K291+K300+K304+K308</f>
        <v>22470</v>
      </c>
    </row>
    <row r="282" spans="2:11" ht="12.75" customHeight="1" hidden="1">
      <c r="B282" s="349" t="s">
        <v>367</v>
      </c>
      <c r="C282" s="307"/>
      <c r="D282" s="244" t="s">
        <v>206</v>
      </c>
      <c r="E282" s="244" t="s">
        <v>210</v>
      </c>
      <c r="F282" s="321" t="s">
        <v>368</v>
      </c>
      <c r="G282" s="244"/>
      <c r="H282" s="244"/>
      <c r="I282" s="183">
        <f>I284</f>
        <v>0</v>
      </c>
      <c r="J282" s="183">
        <f>J284</f>
        <v>0</v>
      </c>
      <c r="K282" s="183">
        <f>K284</f>
        <v>0</v>
      </c>
    </row>
    <row r="283" spans="2:11" ht="14.25" customHeight="1" hidden="1">
      <c r="B283" s="350"/>
      <c r="C283" s="307"/>
      <c r="D283" s="244"/>
      <c r="E283" s="244"/>
      <c r="F283" s="321"/>
      <c r="G283" s="244"/>
      <c r="H283" s="244"/>
      <c r="I283" s="183"/>
      <c r="J283" s="183"/>
      <c r="K283" s="183"/>
    </row>
    <row r="284" spans="2:11" ht="12.75" customHeight="1" hidden="1">
      <c r="B284" s="299" t="s">
        <v>289</v>
      </c>
      <c r="C284" s="307"/>
      <c r="D284" s="244" t="s">
        <v>206</v>
      </c>
      <c r="E284" s="244" t="s">
        <v>210</v>
      </c>
      <c r="F284" s="321" t="s">
        <v>368</v>
      </c>
      <c r="G284" s="244" t="s">
        <v>290</v>
      </c>
      <c r="H284" s="244"/>
      <c r="I284" s="183">
        <f>I285</f>
        <v>0</v>
      </c>
      <c r="J284" s="183">
        <f>J285</f>
        <v>0</v>
      </c>
      <c r="K284" s="183">
        <f>K285</f>
        <v>0</v>
      </c>
    </row>
    <row r="285" spans="2:11" ht="12.75" customHeight="1" hidden="1">
      <c r="B285" s="299" t="s">
        <v>291</v>
      </c>
      <c r="C285" s="307"/>
      <c r="D285" s="244" t="s">
        <v>206</v>
      </c>
      <c r="E285" s="244" t="s">
        <v>210</v>
      </c>
      <c r="F285" s="321" t="s">
        <v>368</v>
      </c>
      <c r="G285" s="244" t="s">
        <v>292</v>
      </c>
      <c r="H285" s="244"/>
      <c r="I285" s="183">
        <f>I286</f>
        <v>0</v>
      </c>
      <c r="J285" s="183">
        <f>J286</f>
        <v>0</v>
      </c>
      <c r="K285" s="183">
        <f>K286</f>
        <v>0</v>
      </c>
    </row>
    <row r="286" spans="2:11" ht="13.5" customHeight="1" hidden="1">
      <c r="B286" s="243" t="s">
        <v>273</v>
      </c>
      <c r="C286" s="307"/>
      <c r="D286" s="244" t="s">
        <v>206</v>
      </c>
      <c r="E286" s="244" t="s">
        <v>210</v>
      </c>
      <c r="F286" s="321" t="s">
        <v>368</v>
      </c>
      <c r="G286" s="244" t="s">
        <v>292</v>
      </c>
      <c r="H286" s="244" t="s">
        <v>297</v>
      </c>
      <c r="I286" s="183"/>
      <c r="J286" s="183"/>
      <c r="K286" s="183"/>
    </row>
    <row r="287" spans="2:11" ht="26.25" customHeight="1" hidden="1">
      <c r="B287" s="322" t="s">
        <v>369</v>
      </c>
      <c r="C287" s="307"/>
      <c r="D287" s="244" t="s">
        <v>206</v>
      </c>
      <c r="E287" s="244" t="s">
        <v>210</v>
      </c>
      <c r="F287" s="321" t="s">
        <v>370</v>
      </c>
      <c r="G287" s="244"/>
      <c r="H287" s="244"/>
      <c r="I287" s="183">
        <f>I288</f>
        <v>0</v>
      </c>
      <c r="J287" s="183">
        <f>J288</f>
        <v>0</v>
      </c>
      <c r="K287" s="183">
        <f>K288</f>
        <v>0</v>
      </c>
    </row>
    <row r="288" spans="2:11" ht="15" customHeight="1" hidden="1">
      <c r="B288" s="299" t="s">
        <v>289</v>
      </c>
      <c r="C288" s="307"/>
      <c r="D288" s="244" t="s">
        <v>206</v>
      </c>
      <c r="E288" s="244" t="s">
        <v>210</v>
      </c>
      <c r="F288" s="321" t="s">
        <v>370</v>
      </c>
      <c r="G288" s="244" t="s">
        <v>290</v>
      </c>
      <c r="H288" s="244"/>
      <c r="I288" s="183">
        <f>I289</f>
        <v>0</v>
      </c>
      <c r="J288" s="183">
        <f>J289</f>
        <v>0</v>
      </c>
      <c r="K288" s="183">
        <f>K289</f>
        <v>0</v>
      </c>
    </row>
    <row r="289" spans="2:11" ht="12.75" customHeight="1" hidden="1">
      <c r="B289" s="299" t="s">
        <v>291</v>
      </c>
      <c r="C289" s="300"/>
      <c r="D289" s="244" t="s">
        <v>206</v>
      </c>
      <c r="E289" s="244" t="s">
        <v>210</v>
      </c>
      <c r="F289" s="321" t="s">
        <v>370</v>
      </c>
      <c r="G289" s="244" t="s">
        <v>292</v>
      </c>
      <c r="H289" s="244"/>
      <c r="I289" s="183">
        <f>I290</f>
        <v>0</v>
      </c>
      <c r="J289" s="183">
        <f>J290</f>
        <v>0</v>
      </c>
      <c r="K289" s="183">
        <f>K290</f>
        <v>0</v>
      </c>
    </row>
    <row r="290" spans="2:11" ht="12.75" customHeight="1" hidden="1">
      <c r="B290" s="243" t="s">
        <v>273</v>
      </c>
      <c r="C290" s="300"/>
      <c r="D290" s="244" t="s">
        <v>206</v>
      </c>
      <c r="E290" s="244" t="s">
        <v>210</v>
      </c>
      <c r="F290" s="321" t="s">
        <v>370</v>
      </c>
      <c r="G290" s="244" t="s">
        <v>292</v>
      </c>
      <c r="H290" s="244" t="s">
        <v>297</v>
      </c>
      <c r="I290" s="183"/>
      <c r="J290" s="183"/>
      <c r="K290" s="183"/>
    </row>
    <row r="291" spans="2:11" ht="14.25" customHeight="1">
      <c r="B291" s="342" t="s">
        <v>371</v>
      </c>
      <c r="C291" s="307"/>
      <c r="D291" s="244" t="s">
        <v>206</v>
      </c>
      <c r="E291" s="244" t="s">
        <v>210</v>
      </c>
      <c r="F291" s="321" t="s">
        <v>626</v>
      </c>
      <c r="G291" s="244"/>
      <c r="H291" s="244"/>
      <c r="I291" s="183">
        <f>I292+I296</f>
        <v>45239.600000000006</v>
      </c>
      <c r="J291" s="183">
        <f>J292+J296</f>
        <v>23004.7</v>
      </c>
      <c r="K291" s="183">
        <f>K292+K296</f>
        <v>22220</v>
      </c>
    </row>
    <row r="292" spans="2:11" ht="15" customHeight="1">
      <c r="B292" s="299" t="s">
        <v>289</v>
      </c>
      <c r="C292" s="307"/>
      <c r="D292" s="244" t="s">
        <v>206</v>
      </c>
      <c r="E292" s="244" t="s">
        <v>210</v>
      </c>
      <c r="F292" s="321" t="s">
        <v>372</v>
      </c>
      <c r="G292" s="244" t="s">
        <v>290</v>
      </c>
      <c r="H292" s="244"/>
      <c r="I292" s="183">
        <f>I293</f>
        <v>25.8</v>
      </c>
      <c r="J292" s="183">
        <f>J293</f>
        <v>0</v>
      </c>
      <c r="K292" s="183">
        <f>K293</f>
        <v>0</v>
      </c>
    </row>
    <row r="293" spans="2:11" ht="12.75" customHeight="1">
      <c r="B293" s="299" t="s">
        <v>291</v>
      </c>
      <c r="C293" s="307"/>
      <c r="D293" s="244" t="s">
        <v>206</v>
      </c>
      <c r="E293" s="244" t="s">
        <v>210</v>
      </c>
      <c r="F293" s="321" t="s">
        <v>372</v>
      </c>
      <c r="G293" s="244" t="s">
        <v>292</v>
      </c>
      <c r="H293" s="244"/>
      <c r="I293" s="183">
        <f>I294</f>
        <v>25.8</v>
      </c>
      <c r="J293" s="183">
        <f>J294</f>
        <v>0</v>
      </c>
      <c r="K293" s="183">
        <f>K294</f>
        <v>0</v>
      </c>
    </row>
    <row r="294" spans="2:11" ht="12.75" customHeight="1">
      <c r="B294" s="243" t="s">
        <v>273</v>
      </c>
      <c r="C294" s="307"/>
      <c r="D294" s="244" t="s">
        <v>206</v>
      </c>
      <c r="E294" s="244" t="s">
        <v>210</v>
      </c>
      <c r="F294" s="321" t="s">
        <v>372</v>
      </c>
      <c r="G294" s="244" t="s">
        <v>292</v>
      </c>
      <c r="H294" s="244" t="s">
        <v>297</v>
      </c>
      <c r="I294" s="183">
        <v>25.8</v>
      </c>
      <c r="J294" s="183"/>
      <c r="K294" s="183"/>
    </row>
    <row r="295" spans="2:11" ht="27.75" customHeight="1">
      <c r="B295" s="309" t="s">
        <v>373</v>
      </c>
      <c r="C295" s="307"/>
      <c r="D295" s="244" t="s">
        <v>206</v>
      </c>
      <c r="E295" s="244" t="s">
        <v>210</v>
      </c>
      <c r="F295" s="321" t="s">
        <v>626</v>
      </c>
      <c r="G295" s="244"/>
      <c r="H295" s="244"/>
      <c r="I295" s="183">
        <f>I296</f>
        <v>45213.8</v>
      </c>
      <c r="J295" s="183">
        <f>J296</f>
        <v>23004.7</v>
      </c>
      <c r="K295" s="183">
        <f>K296</f>
        <v>22220</v>
      </c>
    </row>
    <row r="296" spans="2:11" ht="14.25" customHeight="1">
      <c r="B296" s="299" t="s">
        <v>289</v>
      </c>
      <c r="C296" s="307"/>
      <c r="D296" s="244" t="s">
        <v>206</v>
      </c>
      <c r="E296" s="244" t="s">
        <v>210</v>
      </c>
      <c r="F296" s="321" t="s">
        <v>374</v>
      </c>
      <c r="G296" s="244" t="s">
        <v>290</v>
      </c>
      <c r="H296" s="244"/>
      <c r="I296" s="183">
        <f>I297</f>
        <v>45213.8</v>
      </c>
      <c r="J296" s="183">
        <f>J297</f>
        <v>23004.7</v>
      </c>
      <c r="K296" s="183">
        <f>K297</f>
        <v>22220</v>
      </c>
    </row>
    <row r="297" spans="2:11" ht="12.75" customHeight="1">
      <c r="B297" s="299" t="s">
        <v>291</v>
      </c>
      <c r="C297" s="307"/>
      <c r="D297" s="244" t="s">
        <v>206</v>
      </c>
      <c r="E297" s="244" t="s">
        <v>210</v>
      </c>
      <c r="F297" s="321" t="s">
        <v>374</v>
      </c>
      <c r="G297" s="244" t="s">
        <v>292</v>
      </c>
      <c r="H297" s="244"/>
      <c r="I297" s="183">
        <f>I299+I298</f>
        <v>45213.8</v>
      </c>
      <c r="J297" s="183">
        <f>J299+J298</f>
        <v>23004.7</v>
      </c>
      <c r="K297" s="183">
        <f>K299+K298</f>
        <v>22220</v>
      </c>
    </row>
    <row r="298" spans="2:15" ht="15" customHeight="1">
      <c r="B298" s="243" t="s">
        <v>273</v>
      </c>
      <c r="C298" s="307"/>
      <c r="D298" s="244" t="s">
        <v>206</v>
      </c>
      <c r="E298" s="244" t="s">
        <v>210</v>
      </c>
      <c r="F298" s="321" t="s">
        <v>374</v>
      </c>
      <c r="G298" s="244" t="s">
        <v>292</v>
      </c>
      <c r="H298" s="244" t="s">
        <v>297</v>
      </c>
      <c r="I298" s="183">
        <v>634.5</v>
      </c>
      <c r="J298" s="183">
        <v>1004.7</v>
      </c>
      <c r="K298" s="183">
        <v>220</v>
      </c>
      <c r="O298" s="516"/>
    </row>
    <row r="299" spans="2:15" ht="12.75" customHeight="1">
      <c r="B299" s="243" t="s">
        <v>274</v>
      </c>
      <c r="C299" s="307"/>
      <c r="D299" s="244" t="s">
        <v>206</v>
      </c>
      <c r="E299" s="244" t="s">
        <v>210</v>
      </c>
      <c r="F299" s="321" t="s">
        <v>375</v>
      </c>
      <c r="G299" s="244" t="s">
        <v>292</v>
      </c>
      <c r="H299" s="244" t="s">
        <v>333</v>
      </c>
      <c r="I299" s="183">
        <v>44579.3</v>
      </c>
      <c r="J299" s="183">
        <v>22000</v>
      </c>
      <c r="K299" s="183">
        <v>22000</v>
      </c>
      <c r="O299" s="516"/>
    </row>
    <row r="300" spans="2:15" ht="27.75" customHeight="1">
      <c r="B300" s="322" t="s">
        <v>377</v>
      </c>
      <c r="C300" s="307"/>
      <c r="D300" s="244" t="s">
        <v>206</v>
      </c>
      <c r="E300" s="244" t="s">
        <v>210</v>
      </c>
      <c r="F300" s="321" t="s">
        <v>378</v>
      </c>
      <c r="G300" s="244"/>
      <c r="H300" s="244"/>
      <c r="I300" s="183">
        <f>I301</f>
        <v>439.5</v>
      </c>
      <c r="J300" s="183">
        <f>J301</f>
        <v>250</v>
      </c>
      <c r="K300" s="183">
        <f>K301</f>
        <v>250</v>
      </c>
      <c r="O300" s="516"/>
    </row>
    <row r="301" spans="2:15" ht="14.25" customHeight="1">
      <c r="B301" s="299" t="s">
        <v>289</v>
      </c>
      <c r="C301" s="307"/>
      <c r="D301" s="244" t="s">
        <v>206</v>
      </c>
      <c r="E301" s="244" t="s">
        <v>210</v>
      </c>
      <c r="F301" s="321" t="s">
        <v>378</v>
      </c>
      <c r="G301" s="244" t="s">
        <v>290</v>
      </c>
      <c r="H301" s="244"/>
      <c r="I301" s="183">
        <f>I302</f>
        <v>439.5</v>
      </c>
      <c r="J301" s="183">
        <f>J302</f>
        <v>250</v>
      </c>
      <c r="K301" s="183">
        <f>K302</f>
        <v>250</v>
      </c>
      <c r="O301" s="516"/>
    </row>
    <row r="302" spans="2:15" ht="12.75" customHeight="1">
      <c r="B302" s="299" t="s">
        <v>291</v>
      </c>
      <c r="C302" s="307"/>
      <c r="D302" s="244" t="s">
        <v>206</v>
      </c>
      <c r="E302" s="244" t="s">
        <v>210</v>
      </c>
      <c r="F302" s="321" t="s">
        <v>378</v>
      </c>
      <c r="G302" s="244" t="s">
        <v>292</v>
      </c>
      <c r="H302" s="244"/>
      <c r="I302" s="183">
        <f>I303</f>
        <v>439.5</v>
      </c>
      <c r="J302" s="183">
        <f>J303</f>
        <v>250</v>
      </c>
      <c r="K302" s="183">
        <f>K303</f>
        <v>250</v>
      </c>
      <c r="O302" s="516"/>
    </row>
    <row r="303" spans="2:15" ht="15" customHeight="1">
      <c r="B303" s="243" t="s">
        <v>273</v>
      </c>
      <c r="C303" s="307"/>
      <c r="D303" s="244" t="s">
        <v>206</v>
      </c>
      <c r="E303" s="244" t="s">
        <v>210</v>
      </c>
      <c r="F303" s="321" t="s">
        <v>378</v>
      </c>
      <c r="G303" s="244" t="s">
        <v>292</v>
      </c>
      <c r="H303" s="244" t="s">
        <v>297</v>
      </c>
      <c r="I303" s="183">
        <v>439.5</v>
      </c>
      <c r="J303" s="183">
        <v>250</v>
      </c>
      <c r="K303" s="183">
        <v>250</v>
      </c>
      <c r="O303" s="516"/>
    </row>
    <row r="304" spans="2:11" ht="12.75" customHeight="1" hidden="1">
      <c r="B304" s="337" t="s">
        <v>379</v>
      </c>
      <c r="C304" s="307"/>
      <c r="D304" s="244" t="s">
        <v>206</v>
      </c>
      <c r="E304" s="244" t="s">
        <v>210</v>
      </c>
      <c r="F304" s="321" t="s">
        <v>380</v>
      </c>
      <c r="G304" s="244"/>
      <c r="H304" s="244"/>
      <c r="I304" s="183">
        <f>I305</f>
        <v>0</v>
      </c>
      <c r="J304" s="183"/>
      <c r="K304" s="183"/>
    </row>
    <row r="305" spans="2:11" ht="12.75" customHeight="1" hidden="1">
      <c r="B305" s="342" t="s">
        <v>359</v>
      </c>
      <c r="C305" s="307"/>
      <c r="D305" s="244" t="s">
        <v>206</v>
      </c>
      <c r="E305" s="244" t="s">
        <v>210</v>
      </c>
      <c r="F305" s="321" t="s">
        <v>380</v>
      </c>
      <c r="G305" s="244" t="s">
        <v>360</v>
      </c>
      <c r="H305" s="244"/>
      <c r="I305" s="183">
        <f>I306</f>
        <v>0</v>
      </c>
      <c r="J305" s="183"/>
      <c r="K305" s="183"/>
    </row>
    <row r="306" spans="2:11" ht="14.25" customHeight="1" hidden="1">
      <c r="B306" s="342" t="s">
        <v>156</v>
      </c>
      <c r="C306" s="307"/>
      <c r="D306" s="244" t="s">
        <v>206</v>
      </c>
      <c r="E306" s="244" t="s">
        <v>210</v>
      </c>
      <c r="F306" s="321" t="s">
        <v>380</v>
      </c>
      <c r="G306" s="244" t="s">
        <v>376</v>
      </c>
      <c r="H306" s="244"/>
      <c r="I306" s="183">
        <f>I307</f>
        <v>0</v>
      </c>
      <c r="J306" s="183"/>
      <c r="K306" s="183"/>
    </row>
    <row r="307" spans="2:11" ht="12.75" customHeight="1" hidden="1">
      <c r="B307" s="243" t="s">
        <v>273</v>
      </c>
      <c r="C307" s="316"/>
      <c r="D307" s="244" t="s">
        <v>206</v>
      </c>
      <c r="E307" s="244" t="s">
        <v>210</v>
      </c>
      <c r="F307" s="321" t="s">
        <v>380</v>
      </c>
      <c r="G307" s="244" t="s">
        <v>376</v>
      </c>
      <c r="H307" s="244" t="s">
        <v>297</v>
      </c>
      <c r="I307" s="183"/>
      <c r="J307" s="183"/>
      <c r="K307" s="183"/>
    </row>
    <row r="308" spans="2:11" ht="27.75" customHeight="1">
      <c r="B308" s="322" t="s">
        <v>381</v>
      </c>
      <c r="C308" s="316"/>
      <c r="D308" s="244" t="s">
        <v>206</v>
      </c>
      <c r="E308" s="244" t="s">
        <v>210</v>
      </c>
      <c r="F308" s="321" t="s">
        <v>382</v>
      </c>
      <c r="G308" s="244"/>
      <c r="H308" s="244"/>
      <c r="I308" s="183">
        <f>I309</f>
        <v>2660</v>
      </c>
      <c r="J308" s="183">
        <f>J309</f>
        <v>0</v>
      </c>
      <c r="K308" s="183">
        <f>K309</f>
        <v>0</v>
      </c>
    </row>
    <row r="309" spans="2:11" ht="12.75" customHeight="1">
      <c r="B309" s="299" t="s">
        <v>289</v>
      </c>
      <c r="C309" s="316"/>
      <c r="D309" s="244" t="s">
        <v>206</v>
      </c>
      <c r="E309" s="244" t="s">
        <v>210</v>
      </c>
      <c r="F309" s="321" t="s">
        <v>382</v>
      </c>
      <c r="G309" s="244" t="s">
        <v>290</v>
      </c>
      <c r="H309" s="244"/>
      <c r="I309" s="183">
        <f>I310</f>
        <v>2660</v>
      </c>
      <c r="J309" s="183">
        <f>J310</f>
        <v>0</v>
      </c>
      <c r="K309" s="183">
        <f>K310</f>
        <v>0</v>
      </c>
    </row>
    <row r="310" spans="2:11" ht="15" customHeight="1">
      <c r="B310" s="299" t="s">
        <v>291</v>
      </c>
      <c r="C310" s="316"/>
      <c r="D310" s="244" t="s">
        <v>206</v>
      </c>
      <c r="E310" s="244" t="s">
        <v>210</v>
      </c>
      <c r="F310" s="321" t="s">
        <v>382</v>
      </c>
      <c r="G310" s="244" t="s">
        <v>292</v>
      </c>
      <c r="H310" s="244"/>
      <c r="I310" s="183">
        <f>I311</f>
        <v>2660</v>
      </c>
      <c r="J310" s="183">
        <f>J311</f>
        <v>0</v>
      </c>
      <c r="K310" s="183">
        <f>K311</f>
        <v>0</v>
      </c>
    </row>
    <row r="311" spans="2:11" ht="12.75" customHeight="1">
      <c r="B311" s="243" t="s">
        <v>273</v>
      </c>
      <c r="C311" s="316"/>
      <c r="D311" s="244" t="s">
        <v>206</v>
      </c>
      <c r="E311" s="244" t="s">
        <v>210</v>
      </c>
      <c r="F311" s="321" t="s">
        <v>382</v>
      </c>
      <c r="G311" s="244" t="s">
        <v>292</v>
      </c>
      <c r="H311" s="244" t="s">
        <v>297</v>
      </c>
      <c r="I311" s="183">
        <v>2660</v>
      </c>
      <c r="J311" s="183"/>
      <c r="K311" s="183"/>
    </row>
    <row r="312" spans="2:11" ht="12.75" customHeight="1">
      <c r="B312" s="299" t="s">
        <v>289</v>
      </c>
      <c r="C312" s="316"/>
      <c r="D312" s="244" t="s">
        <v>206</v>
      </c>
      <c r="E312" s="244" t="s">
        <v>210</v>
      </c>
      <c r="F312" s="321" t="s">
        <v>383</v>
      </c>
      <c r="G312" s="244" t="s">
        <v>290</v>
      </c>
      <c r="H312" s="244"/>
      <c r="I312" s="183">
        <f>I313</f>
        <v>11166.8</v>
      </c>
      <c r="J312" s="183">
        <f>J313</f>
        <v>0</v>
      </c>
      <c r="K312" s="183">
        <f>K313</f>
        <v>0</v>
      </c>
    </row>
    <row r="313" spans="2:11" ht="12.75" customHeight="1">
      <c r="B313" s="299" t="s">
        <v>291</v>
      </c>
      <c r="C313" s="316"/>
      <c r="D313" s="244" t="s">
        <v>206</v>
      </c>
      <c r="E313" s="244" t="s">
        <v>210</v>
      </c>
      <c r="F313" s="321" t="s">
        <v>383</v>
      </c>
      <c r="G313" s="244" t="s">
        <v>292</v>
      </c>
      <c r="H313" s="244"/>
      <c r="I313" s="183">
        <f>I314+I315</f>
        <v>11166.8</v>
      </c>
      <c r="J313" s="183">
        <f>J314+J315</f>
        <v>0</v>
      </c>
      <c r="K313" s="183">
        <f>K314+K315</f>
        <v>0</v>
      </c>
    </row>
    <row r="314" spans="2:11" ht="12.75" customHeight="1">
      <c r="B314" s="243" t="s">
        <v>273</v>
      </c>
      <c r="C314" s="316"/>
      <c r="D314" s="244" t="s">
        <v>206</v>
      </c>
      <c r="E314" s="244" t="s">
        <v>210</v>
      </c>
      <c r="F314" s="321" t="s">
        <v>384</v>
      </c>
      <c r="G314" s="244" t="s">
        <v>292</v>
      </c>
      <c r="H314" s="244" t="s">
        <v>297</v>
      </c>
      <c r="I314" s="183">
        <v>266.8</v>
      </c>
      <c r="J314" s="183"/>
      <c r="K314" s="183"/>
    </row>
    <row r="315" spans="2:11" ht="12.75" customHeight="1">
      <c r="B315" s="243" t="s">
        <v>274</v>
      </c>
      <c r="C315" s="316"/>
      <c r="D315" s="244" t="s">
        <v>206</v>
      </c>
      <c r="E315" s="244" t="s">
        <v>210</v>
      </c>
      <c r="F315" s="321" t="s">
        <v>385</v>
      </c>
      <c r="G315" s="244" t="s">
        <v>292</v>
      </c>
      <c r="H315" s="244" t="s">
        <v>333</v>
      </c>
      <c r="I315" s="183">
        <v>10900</v>
      </c>
      <c r="J315" s="183"/>
      <c r="K315" s="183"/>
    </row>
    <row r="316" spans="2:11" ht="12.75" customHeight="1">
      <c r="B316" s="295" t="s">
        <v>211</v>
      </c>
      <c r="C316" s="316"/>
      <c r="D316" s="302" t="s">
        <v>212</v>
      </c>
      <c r="E316" s="302"/>
      <c r="F316" s="323"/>
      <c r="G316" s="302"/>
      <c r="H316" s="302"/>
      <c r="I316" s="294">
        <f>I333+I365+I317</f>
        <v>12676.6</v>
      </c>
      <c r="J316" s="294">
        <f>J333+J365+J317</f>
        <v>20021.2</v>
      </c>
      <c r="K316" s="294">
        <f>K333+K365+K317</f>
        <v>4039.1</v>
      </c>
    </row>
    <row r="317" spans="2:11" ht="12.75" customHeight="1">
      <c r="B317" s="303" t="s">
        <v>213</v>
      </c>
      <c r="C317" s="316"/>
      <c r="D317" s="351" t="s">
        <v>212</v>
      </c>
      <c r="E317" s="351" t="s">
        <v>214</v>
      </c>
      <c r="F317" s="352" t="s">
        <v>627</v>
      </c>
      <c r="G317" s="351"/>
      <c r="H317" s="351"/>
      <c r="I317" s="353">
        <f>I318</f>
        <v>0</v>
      </c>
      <c r="J317" s="353">
        <f>J318</f>
        <v>0</v>
      </c>
      <c r="K317" s="353">
        <f>K318</f>
        <v>4039.1</v>
      </c>
    </row>
    <row r="318" spans="2:11" ht="12.75" customHeight="1">
      <c r="B318" s="309" t="s">
        <v>277</v>
      </c>
      <c r="C318" s="316"/>
      <c r="D318" s="244" t="s">
        <v>212</v>
      </c>
      <c r="E318" s="244" t="s">
        <v>214</v>
      </c>
      <c r="F318" s="352" t="s">
        <v>390</v>
      </c>
      <c r="G318" s="244"/>
      <c r="H318" s="244"/>
      <c r="I318" s="183">
        <f>I319+I326</f>
        <v>0</v>
      </c>
      <c r="J318" s="183">
        <f>J319+J326</f>
        <v>0</v>
      </c>
      <c r="K318" s="183">
        <f>K319+K326</f>
        <v>4039.1</v>
      </c>
    </row>
    <row r="319" spans="2:11" ht="28.5" customHeight="1">
      <c r="B319" s="309" t="s">
        <v>391</v>
      </c>
      <c r="C319" s="316"/>
      <c r="D319" s="244" t="s">
        <v>212</v>
      </c>
      <c r="E319" s="244" t="s">
        <v>214</v>
      </c>
      <c r="F319" s="352" t="s">
        <v>392</v>
      </c>
      <c r="G319" s="244"/>
      <c r="H319" s="244"/>
      <c r="I319" s="183">
        <f>I320</f>
        <v>0</v>
      </c>
      <c r="J319" s="183">
        <f>J320</f>
        <v>0</v>
      </c>
      <c r="K319" s="183">
        <f>K320</f>
        <v>3998.7</v>
      </c>
    </row>
    <row r="320" spans="2:11" ht="12.75" customHeight="1">
      <c r="B320" s="354" t="s">
        <v>393</v>
      </c>
      <c r="C320" s="316"/>
      <c r="D320" s="244" t="s">
        <v>212</v>
      </c>
      <c r="E320" s="244" t="s">
        <v>214</v>
      </c>
      <c r="F320" s="352" t="s">
        <v>392</v>
      </c>
      <c r="G320" s="355" t="s">
        <v>394</v>
      </c>
      <c r="H320" s="244"/>
      <c r="I320" s="183">
        <f>I321</f>
        <v>0</v>
      </c>
      <c r="J320" s="183">
        <f>J321</f>
        <v>0</v>
      </c>
      <c r="K320" s="183">
        <f>K321</f>
        <v>3998.7</v>
      </c>
    </row>
    <row r="321" spans="2:11" ht="15.75" customHeight="1">
      <c r="B321" s="356" t="s">
        <v>395</v>
      </c>
      <c r="C321" s="316"/>
      <c r="D321" s="244" t="s">
        <v>212</v>
      </c>
      <c r="E321" s="244" t="s">
        <v>214</v>
      </c>
      <c r="F321" s="352" t="s">
        <v>392</v>
      </c>
      <c r="G321" s="357" t="s">
        <v>396</v>
      </c>
      <c r="H321" s="244"/>
      <c r="I321" s="183">
        <f>I322</f>
        <v>0</v>
      </c>
      <c r="J321" s="183">
        <f>J322</f>
        <v>0</v>
      </c>
      <c r="K321" s="183">
        <f>K322</f>
        <v>3998.7</v>
      </c>
    </row>
    <row r="322" spans="2:11" ht="26.25" customHeight="1">
      <c r="B322" s="356" t="s">
        <v>397</v>
      </c>
      <c r="C322" s="316"/>
      <c r="D322" s="244" t="s">
        <v>212</v>
      </c>
      <c r="E322" s="244" t="s">
        <v>214</v>
      </c>
      <c r="F322" s="352" t="s">
        <v>392</v>
      </c>
      <c r="G322" s="357" t="s">
        <v>398</v>
      </c>
      <c r="H322" s="244"/>
      <c r="I322" s="183">
        <f>I323+I324+I325</f>
        <v>0</v>
      </c>
      <c r="J322" s="183">
        <f>J323+J324+J325</f>
        <v>0</v>
      </c>
      <c r="K322" s="183">
        <f>K323+K324+K325</f>
        <v>3998.7</v>
      </c>
    </row>
    <row r="323" spans="2:11" ht="12.75" customHeight="1" hidden="1">
      <c r="B323" s="309" t="s">
        <v>273</v>
      </c>
      <c r="C323" s="316"/>
      <c r="D323" s="244" t="s">
        <v>212</v>
      </c>
      <c r="E323" s="244" t="s">
        <v>214</v>
      </c>
      <c r="F323" s="352" t="s">
        <v>392</v>
      </c>
      <c r="G323" s="244" t="s">
        <v>398</v>
      </c>
      <c r="H323" s="244" t="s">
        <v>399</v>
      </c>
      <c r="I323" s="183"/>
      <c r="J323" s="183"/>
      <c r="K323" s="183">
        <v>0</v>
      </c>
    </row>
    <row r="324" spans="2:11" ht="12.75" customHeight="1" hidden="1">
      <c r="B324" s="309" t="s">
        <v>274</v>
      </c>
      <c r="C324" s="316"/>
      <c r="D324" s="244" t="s">
        <v>212</v>
      </c>
      <c r="E324" s="244" t="s">
        <v>214</v>
      </c>
      <c r="F324" s="352" t="s">
        <v>392</v>
      </c>
      <c r="G324" s="244" t="s">
        <v>398</v>
      </c>
      <c r="H324" s="244" t="s">
        <v>333</v>
      </c>
      <c r="I324" s="183"/>
      <c r="J324" s="183"/>
      <c r="K324" s="183">
        <v>0</v>
      </c>
    </row>
    <row r="325" spans="2:11" ht="12.75" customHeight="1">
      <c r="B325" s="309" t="s">
        <v>275</v>
      </c>
      <c r="C325" s="316"/>
      <c r="D325" s="244" t="s">
        <v>212</v>
      </c>
      <c r="E325" s="244" t="s">
        <v>214</v>
      </c>
      <c r="F325" s="352" t="s">
        <v>392</v>
      </c>
      <c r="G325" s="244" t="s">
        <v>398</v>
      </c>
      <c r="H325" s="244" t="s">
        <v>307</v>
      </c>
      <c r="I325" s="183"/>
      <c r="J325" s="183"/>
      <c r="K325" s="183">
        <v>3998.7</v>
      </c>
    </row>
    <row r="326" spans="2:11" ht="15.75" customHeight="1">
      <c r="B326" s="309" t="s">
        <v>400</v>
      </c>
      <c r="C326" s="316"/>
      <c r="D326" s="244" t="s">
        <v>212</v>
      </c>
      <c r="E326" s="244" t="s">
        <v>214</v>
      </c>
      <c r="F326" s="352" t="s">
        <v>401</v>
      </c>
      <c r="G326" s="244"/>
      <c r="H326" s="244"/>
      <c r="I326" s="183">
        <f>I327</f>
        <v>0</v>
      </c>
      <c r="J326" s="183">
        <f>J327</f>
        <v>0</v>
      </c>
      <c r="K326" s="183">
        <f>K327</f>
        <v>40.4</v>
      </c>
    </row>
    <row r="327" spans="2:11" ht="12.75" customHeight="1">
      <c r="B327" s="354" t="s">
        <v>393</v>
      </c>
      <c r="C327" s="316"/>
      <c r="D327" s="244" t="s">
        <v>212</v>
      </c>
      <c r="E327" s="244" t="s">
        <v>214</v>
      </c>
      <c r="F327" s="352" t="s">
        <v>401</v>
      </c>
      <c r="G327" s="355" t="s">
        <v>394</v>
      </c>
      <c r="H327" s="244"/>
      <c r="I327" s="183">
        <f>I328</f>
        <v>0</v>
      </c>
      <c r="J327" s="183">
        <f>J328</f>
        <v>0</v>
      </c>
      <c r="K327" s="183">
        <f>K328</f>
        <v>40.4</v>
      </c>
    </row>
    <row r="328" spans="2:11" ht="12.75" customHeight="1">
      <c r="B328" s="356" t="s">
        <v>395</v>
      </c>
      <c r="C328" s="316"/>
      <c r="D328" s="244" t="s">
        <v>212</v>
      </c>
      <c r="E328" s="244" t="s">
        <v>214</v>
      </c>
      <c r="F328" s="352" t="s">
        <v>401</v>
      </c>
      <c r="G328" s="357" t="s">
        <v>396</v>
      </c>
      <c r="H328" s="244"/>
      <c r="I328" s="183">
        <f>I329</f>
        <v>0</v>
      </c>
      <c r="J328" s="183">
        <f>J329</f>
        <v>0</v>
      </c>
      <c r="K328" s="183">
        <f>K329</f>
        <v>40.4</v>
      </c>
    </row>
    <row r="329" spans="2:11" ht="26.25" customHeight="1">
      <c r="B329" s="356" t="s">
        <v>397</v>
      </c>
      <c r="C329" s="316"/>
      <c r="D329" s="244" t="s">
        <v>212</v>
      </c>
      <c r="E329" s="244" t="s">
        <v>214</v>
      </c>
      <c r="F329" s="352" t="s">
        <v>401</v>
      </c>
      <c r="G329" s="357" t="s">
        <v>398</v>
      </c>
      <c r="H329" s="244"/>
      <c r="I329" s="183">
        <f>I330+I331+I332</f>
        <v>0</v>
      </c>
      <c r="J329" s="183">
        <f>J330+J331+J332</f>
        <v>0</v>
      </c>
      <c r="K329" s="183">
        <f>K330+K331+K332</f>
        <v>40.4</v>
      </c>
    </row>
    <row r="330" spans="2:11" ht="12.75" customHeight="1" hidden="1">
      <c r="B330" s="309" t="s">
        <v>273</v>
      </c>
      <c r="C330" s="316"/>
      <c r="D330" s="244" t="s">
        <v>212</v>
      </c>
      <c r="E330" s="244" t="s">
        <v>214</v>
      </c>
      <c r="F330" s="352" t="s">
        <v>401</v>
      </c>
      <c r="G330" s="244" t="s">
        <v>398</v>
      </c>
      <c r="H330" s="244" t="s">
        <v>399</v>
      </c>
      <c r="I330" s="183"/>
      <c r="J330" s="183"/>
      <c r="K330" s="183"/>
    </row>
    <row r="331" spans="2:11" ht="12.75" customHeight="1">
      <c r="B331" s="309" t="s">
        <v>274</v>
      </c>
      <c r="C331" s="316"/>
      <c r="D331" s="244" t="s">
        <v>212</v>
      </c>
      <c r="E331" s="244" t="s">
        <v>214</v>
      </c>
      <c r="F331" s="352" t="s">
        <v>401</v>
      </c>
      <c r="G331" s="244" t="s">
        <v>398</v>
      </c>
      <c r="H331" s="244" t="s">
        <v>333</v>
      </c>
      <c r="I331" s="183"/>
      <c r="J331" s="183"/>
      <c r="K331" s="183">
        <v>40.4</v>
      </c>
    </row>
    <row r="332" spans="2:11" ht="12.75" customHeight="1" hidden="1">
      <c r="B332" s="309" t="s">
        <v>275</v>
      </c>
      <c r="C332" s="316"/>
      <c r="D332" s="244" t="s">
        <v>212</v>
      </c>
      <c r="E332" s="244" t="s">
        <v>214</v>
      </c>
      <c r="F332" s="352" t="s">
        <v>401</v>
      </c>
      <c r="G332" s="244" t="s">
        <v>398</v>
      </c>
      <c r="H332" s="244" t="s">
        <v>307</v>
      </c>
      <c r="I332" s="183"/>
      <c r="J332" s="183"/>
      <c r="K332" s="183"/>
    </row>
    <row r="333" spans="2:11" ht="14.25" customHeight="1">
      <c r="B333" s="324" t="s">
        <v>215</v>
      </c>
      <c r="C333" s="316"/>
      <c r="D333" s="305" t="s">
        <v>212</v>
      </c>
      <c r="E333" s="305" t="s">
        <v>216</v>
      </c>
      <c r="F333" s="244"/>
      <c r="G333" s="244"/>
      <c r="H333" s="244"/>
      <c r="I333" s="183">
        <f>I343+I337+I338</f>
        <v>11116.9</v>
      </c>
      <c r="J333" s="183">
        <f>J343</f>
        <v>20010.9</v>
      </c>
      <c r="K333" s="183">
        <f>K343</f>
        <v>0</v>
      </c>
    </row>
    <row r="334" spans="2:11" ht="14.25" customHeight="1">
      <c r="B334" s="337" t="s">
        <v>277</v>
      </c>
      <c r="C334" s="316"/>
      <c r="D334" s="244" t="s">
        <v>212</v>
      </c>
      <c r="E334" s="244" t="s">
        <v>216</v>
      </c>
      <c r="F334" s="244" t="s">
        <v>278</v>
      </c>
      <c r="G334" s="244"/>
      <c r="H334" s="244"/>
      <c r="I334" s="183">
        <f>I335</f>
        <v>800</v>
      </c>
      <c r="J334" s="183">
        <f>J335</f>
        <v>0</v>
      </c>
      <c r="K334" s="183">
        <f>K335</f>
        <v>0</v>
      </c>
    </row>
    <row r="335" spans="2:11" ht="14.25" customHeight="1">
      <c r="B335" s="344" t="s">
        <v>293</v>
      </c>
      <c r="C335" s="316"/>
      <c r="D335" s="244" t="s">
        <v>212</v>
      </c>
      <c r="E335" s="244" t="s">
        <v>216</v>
      </c>
      <c r="F335" s="244" t="s">
        <v>402</v>
      </c>
      <c r="G335" s="244" t="s">
        <v>294</v>
      </c>
      <c r="H335" s="244"/>
      <c r="I335" s="183">
        <f>I336</f>
        <v>800</v>
      </c>
      <c r="J335" s="183">
        <f>J336</f>
        <v>0</v>
      </c>
      <c r="K335" s="183">
        <f>K336</f>
        <v>0</v>
      </c>
    </row>
    <row r="336" spans="2:11" ht="54" customHeight="1">
      <c r="B336" s="348" t="s">
        <v>403</v>
      </c>
      <c r="C336" s="316"/>
      <c r="D336" s="244" t="s">
        <v>212</v>
      </c>
      <c r="E336" s="244" t="s">
        <v>216</v>
      </c>
      <c r="F336" s="244" t="s">
        <v>402</v>
      </c>
      <c r="G336" s="244" t="s">
        <v>404</v>
      </c>
      <c r="H336" s="244"/>
      <c r="I336" s="183">
        <f>I337</f>
        <v>800</v>
      </c>
      <c r="J336" s="183">
        <f>J337</f>
        <v>0</v>
      </c>
      <c r="K336" s="183">
        <f>K337</f>
        <v>0</v>
      </c>
    </row>
    <row r="337" spans="2:11" ht="14.25" customHeight="1">
      <c r="B337" s="243" t="s">
        <v>273</v>
      </c>
      <c r="C337" s="316"/>
      <c r="D337" s="244" t="s">
        <v>212</v>
      </c>
      <c r="E337" s="244" t="s">
        <v>216</v>
      </c>
      <c r="F337" s="244" t="s">
        <v>402</v>
      </c>
      <c r="G337" s="244" t="s">
        <v>404</v>
      </c>
      <c r="H337" s="244" t="s">
        <v>297</v>
      </c>
      <c r="I337" s="183">
        <v>800</v>
      </c>
      <c r="J337" s="183"/>
      <c r="K337" s="183"/>
    </row>
    <row r="338" spans="2:11" ht="28.5" customHeight="1" hidden="1">
      <c r="B338" s="322" t="s">
        <v>628</v>
      </c>
      <c r="C338" s="316"/>
      <c r="D338" s="244" t="s">
        <v>212</v>
      </c>
      <c r="E338" s="244" t="s">
        <v>216</v>
      </c>
      <c r="F338" s="358" t="s">
        <v>410</v>
      </c>
      <c r="G338" s="244"/>
      <c r="H338" s="244"/>
      <c r="I338" s="183">
        <f>I339</f>
        <v>0</v>
      </c>
      <c r="J338" s="183"/>
      <c r="K338" s="183"/>
    </row>
    <row r="339" spans="2:11" ht="15.75" customHeight="1" hidden="1">
      <c r="B339" s="338" t="s">
        <v>409</v>
      </c>
      <c r="C339" s="316"/>
      <c r="D339" s="244" t="s">
        <v>212</v>
      </c>
      <c r="E339" s="244" t="s">
        <v>216</v>
      </c>
      <c r="F339" s="358" t="s">
        <v>410</v>
      </c>
      <c r="G339" s="244"/>
      <c r="H339" s="244"/>
      <c r="I339" s="183">
        <f>I340</f>
        <v>0</v>
      </c>
      <c r="J339" s="183"/>
      <c r="K339" s="183"/>
    </row>
    <row r="340" spans="2:11" ht="14.25" customHeight="1" hidden="1">
      <c r="B340" s="299" t="s">
        <v>289</v>
      </c>
      <c r="C340" s="316"/>
      <c r="D340" s="244" t="s">
        <v>212</v>
      </c>
      <c r="E340" s="244" t="s">
        <v>216</v>
      </c>
      <c r="F340" s="358" t="s">
        <v>410</v>
      </c>
      <c r="G340" s="244" t="s">
        <v>290</v>
      </c>
      <c r="H340" s="244"/>
      <c r="I340" s="183">
        <f>I341</f>
        <v>0</v>
      </c>
      <c r="J340" s="183"/>
      <c r="K340" s="183"/>
    </row>
    <row r="341" spans="2:11" ht="14.25" customHeight="1" hidden="1">
      <c r="B341" s="299" t="s">
        <v>291</v>
      </c>
      <c r="C341" s="316"/>
      <c r="D341" s="244" t="s">
        <v>212</v>
      </c>
      <c r="E341" s="244" t="s">
        <v>216</v>
      </c>
      <c r="F341" s="358" t="s">
        <v>410</v>
      </c>
      <c r="G341" s="244" t="s">
        <v>292</v>
      </c>
      <c r="H341" s="244"/>
      <c r="I341" s="183">
        <f>I342</f>
        <v>0</v>
      </c>
      <c r="J341" s="183"/>
      <c r="K341" s="183"/>
    </row>
    <row r="342" spans="2:11" ht="14.25" customHeight="1" hidden="1">
      <c r="B342" s="243" t="s">
        <v>273</v>
      </c>
      <c r="C342" s="316"/>
      <c r="D342" s="244" t="s">
        <v>212</v>
      </c>
      <c r="E342" s="244" t="s">
        <v>216</v>
      </c>
      <c r="F342" s="358" t="s">
        <v>410</v>
      </c>
      <c r="G342" s="244" t="s">
        <v>292</v>
      </c>
      <c r="H342" s="244" t="s">
        <v>297</v>
      </c>
      <c r="I342" s="183"/>
      <c r="J342" s="183"/>
      <c r="K342" s="183"/>
    </row>
    <row r="343" spans="2:11" ht="27.75" customHeight="1">
      <c r="B343" s="296" t="s">
        <v>405</v>
      </c>
      <c r="C343" s="316"/>
      <c r="D343" s="244" t="s">
        <v>212</v>
      </c>
      <c r="E343" s="244" t="s">
        <v>216</v>
      </c>
      <c r="F343" s="245" t="s">
        <v>406</v>
      </c>
      <c r="G343" s="244"/>
      <c r="H343" s="244"/>
      <c r="I343" s="183">
        <f>I344+I348+I352+I356+I360</f>
        <v>10316.9</v>
      </c>
      <c r="J343" s="183">
        <f>J344+J348+J352+J356+J360</f>
        <v>20010.9</v>
      </c>
      <c r="K343" s="183">
        <f>K344+K348+K352+K356+K360</f>
        <v>0</v>
      </c>
    </row>
    <row r="344" spans="2:11" ht="12" customHeight="1" hidden="1">
      <c r="B344" s="338" t="s">
        <v>407</v>
      </c>
      <c r="C344" s="316"/>
      <c r="D344" s="244" t="s">
        <v>212</v>
      </c>
      <c r="E344" s="244" t="s">
        <v>216</v>
      </c>
      <c r="F344" s="245" t="s">
        <v>408</v>
      </c>
      <c r="G344" s="244"/>
      <c r="H344" s="244"/>
      <c r="I344" s="183">
        <f>I345</f>
        <v>0</v>
      </c>
      <c r="J344" s="183">
        <f>J345</f>
        <v>0</v>
      </c>
      <c r="K344" s="183">
        <f>K345</f>
        <v>0</v>
      </c>
    </row>
    <row r="345" spans="2:11" ht="12.75" customHeight="1" hidden="1">
      <c r="B345" s="299" t="s">
        <v>289</v>
      </c>
      <c r="C345" s="316"/>
      <c r="D345" s="244" t="s">
        <v>212</v>
      </c>
      <c r="E345" s="244" t="s">
        <v>216</v>
      </c>
      <c r="F345" s="245" t="s">
        <v>408</v>
      </c>
      <c r="G345" s="244" t="s">
        <v>290</v>
      </c>
      <c r="H345" s="359"/>
      <c r="I345" s="183">
        <f>I346</f>
        <v>0</v>
      </c>
      <c r="J345" s="183">
        <f>J346</f>
        <v>0</v>
      </c>
      <c r="K345" s="183">
        <f>K346</f>
        <v>0</v>
      </c>
    </row>
    <row r="346" spans="2:11" ht="12.75" customHeight="1" hidden="1">
      <c r="B346" s="299" t="s">
        <v>291</v>
      </c>
      <c r="C346" s="316"/>
      <c r="D346" s="244" t="s">
        <v>212</v>
      </c>
      <c r="E346" s="244" t="s">
        <v>216</v>
      </c>
      <c r="F346" s="245" t="s">
        <v>408</v>
      </c>
      <c r="G346" s="244" t="s">
        <v>292</v>
      </c>
      <c r="H346" s="244"/>
      <c r="I346" s="183">
        <f>I347</f>
        <v>0</v>
      </c>
      <c r="J346" s="183">
        <f>J347</f>
        <v>0</v>
      </c>
      <c r="K346" s="183">
        <f>K347</f>
        <v>0</v>
      </c>
    </row>
    <row r="347" spans="2:11" ht="12.75" customHeight="1" hidden="1">
      <c r="B347" s="243" t="s">
        <v>273</v>
      </c>
      <c r="C347" s="316"/>
      <c r="D347" s="244" t="s">
        <v>212</v>
      </c>
      <c r="E347" s="244" t="s">
        <v>216</v>
      </c>
      <c r="F347" s="245" t="s">
        <v>408</v>
      </c>
      <c r="G347" s="244" t="s">
        <v>292</v>
      </c>
      <c r="H347" s="244">
        <v>2</v>
      </c>
      <c r="I347" s="183"/>
      <c r="J347" s="183"/>
      <c r="K347" s="183"/>
    </row>
    <row r="348" spans="2:11" ht="12.75" customHeight="1">
      <c r="B348" s="338" t="s">
        <v>409</v>
      </c>
      <c r="C348" s="316"/>
      <c r="D348" s="244" t="s">
        <v>212</v>
      </c>
      <c r="E348" s="244" t="s">
        <v>216</v>
      </c>
      <c r="F348" s="245" t="s">
        <v>410</v>
      </c>
      <c r="G348" s="244"/>
      <c r="H348" s="244"/>
      <c r="I348" s="183">
        <f>I349</f>
        <v>390</v>
      </c>
      <c r="J348" s="183">
        <f>J349</f>
        <v>0</v>
      </c>
      <c r="K348" s="183">
        <f>K349</f>
        <v>0</v>
      </c>
    </row>
    <row r="349" spans="2:11" ht="14.25" customHeight="1">
      <c r="B349" s="299" t="s">
        <v>289</v>
      </c>
      <c r="C349" s="316"/>
      <c r="D349" s="244" t="s">
        <v>212</v>
      </c>
      <c r="E349" s="244" t="s">
        <v>216</v>
      </c>
      <c r="F349" s="245" t="s">
        <v>410</v>
      </c>
      <c r="G349" s="244" t="s">
        <v>290</v>
      </c>
      <c r="H349" s="244"/>
      <c r="I349" s="183">
        <f>I350</f>
        <v>390</v>
      </c>
      <c r="J349" s="183">
        <f>J350</f>
        <v>0</v>
      </c>
      <c r="K349" s="183">
        <f>K350</f>
        <v>0</v>
      </c>
    </row>
    <row r="350" spans="2:11" ht="12.75" customHeight="1">
      <c r="B350" s="299" t="s">
        <v>291</v>
      </c>
      <c r="C350" s="307"/>
      <c r="D350" s="244" t="s">
        <v>212</v>
      </c>
      <c r="E350" s="244" t="s">
        <v>216</v>
      </c>
      <c r="F350" s="245" t="s">
        <v>410</v>
      </c>
      <c r="G350" s="244" t="s">
        <v>292</v>
      </c>
      <c r="H350" s="244"/>
      <c r="I350" s="183">
        <f>I351</f>
        <v>390</v>
      </c>
      <c r="J350" s="183">
        <f>J351</f>
        <v>0</v>
      </c>
      <c r="K350" s="183">
        <f>K351</f>
        <v>0</v>
      </c>
    </row>
    <row r="351" spans="2:11" ht="12.75" customHeight="1">
      <c r="B351" s="243" t="s">
        <v>273</v>
      </c>
      <c r="C351" s="307"/>
      <c r="D351" s="244" t="s">
        <v>212</v>
      </c>
      <c r="E351" s="244" t="s">
        <v>216</v>
      </c>
      <c r="F351" s="245" t="s">
        <v>410</v>
      </c>
      <c r="G351" s="244" t="s">
        <v>292</v>
      </c>
      <c r="H351" s="244" t="s">
        <v>297</v>
      </c>
      <c r="I351" s="183">
        <v>390</v>
      </c>
      <c r="J351" s="183"/>
      <c r="K351" s="183"/>
    </row>
    <row r="352" spans="2:11" ht="12.75" customHeight="1" hidden="1">
      <c r="B352" s="338" t="s">
        <v>411</v>
      </c>
      <c r="C352" s="307"/>
      <c r="D352" s="244" t="s">
        <v>212</v>
      </c>
      <c r="E352" s="244" t="s">
        <v>216</v>
      </c>
      <c r="F352" s="245" t="s">
        <v>412</v>
      </c>
      <c r="G352" s="244"/>
      <c r="H352" s="244"/>
      <c r="I352" s="183">
        <f>I353</f>
        <v>0</v>
      </c>
      <c r="J352" s="183">
        <f>J353</f>
        <v>0</v>
      </c>
      <c r="K352" s="183">
        <f>K353</f>
        <v>0</v>
      </c>
    </row>
    <row r="353" spans="2:11" ht="12.75" customHeight="1" hidden="1">
      <c r="B353" s="299" t="s">
        <v>289</v>
      </c>
      <c r="C353" s="307"/>
      <c r="D353" s="244" t="s">
        <v>212</v>
      </c>
      <c r="E353" s="244" t="s">
        <v>216</v>
      </c>
      <c r="F353" s="245" t="s">
        <v>412</v>
      </c>
      <c r="G353" s="244" t="s">
        <v>290</v>
      </c>
      <c r="H353" s="244"/>
      <c r="I353" s="183">
        <f>I354</f>
        <v>0</v>
      </c>
      <c r="J353" s="183">
        <f>J354</f>
        <v>0</v>
      </c>
      <c r="K353" s="183">
        <f>K354</f>
        <v>0</v>
      </c>
    </row>
    <row r="354" spans="2:11" ht="17.25" customHeight="1" hidden="1">
      <c r="B354" s="299" t="s">
        <v>291</v>
      </c>
      <c r="C354" s="307"/>
      <c r="D354" s="244" t="s">
        <v>212</v>
      </c>
      <c r="E354" s="244" t="s">
        <v>216</v>
      </c>
      <c r="F354" s="245" t="s">
        <v>412</v>
      </c>
      <c r="G354" s="244" t="s">
        <v>292</v>
      </c>
      <c r="H354" s="244"/>
      <c r="I354" s="183">
        <f>I355</f>
        <v>0</v>
      </c>
      <c r="J354" s="183">
        <f>J355</f>
        <v>0</v>
      </c>
      <c r="K354" s="183">
        <f>K355</f>
        <v>0</v>
      </c>
    </row>
    <row r="355" spans="2:11" ht="15" customHeight="1" hidden="1">
      <c r="B355" s="243" t="s">
        <v>273</v>
      </c>
      <c r="C355" s="307"/>
      <c r="D355" s="244" t="s">
        <v>212</v>
      </c>
      <c r="E355" s="244" t="s">
        <v>216</v>
      </c>
      <c r="F355" s="245" t="s">
        <v>412</v>
      </c>
      <c r="G355" s="244" t="s">
        <v>292</v>
      </c>
      <c r="H355" s="244" t="s">
        <v>297</v>
      </c>
      <c r="I355" s="183"/>
      <c r="J355" s="183"/>
      <c r="K355" s="183"/>
    </row>
    <row r="356" spans="2:11" ht="28.5" customHeight="1" hidden="1">
      <c r="B356" s="322" t="s">
        <v>415</v>
      </c>
      <c r="C356" s="313"/>
      <c r="D356" s="244" t="s">
        <v>212</v>
      </c>
      <c r="E356" s="244" t="s">
        <v>216</v>
      </c>
      <c r="F356" s="245" t="s">
        <v>416</v>
      </c>
      <c r="G356" s="244"/>
      <c r="H356" s="244"/>
      <c r="I356" s="183">
        <f>I357</f>
        <v>0</v>
      </c>
      <c r="J356" s="183">
        <f>J357</f>
        <v>0</v>
      </c>
      <c r="K356" s="183">
        <f>K357</f>
        <v>0</v>
      </c>
    </row>
    <row r="357" spans="2:11" ht="12.75" customHeight="1" hidden="1">
      <c r="B357" s="299" t="s">
        <v>289</v>
      </c>
      <c r="C357" s="313"/>
      <c r="D357" s="244" t="s">
        <v>212</v>
      </c>
      <c r="E357" s="244" t="s">
        <v>216</v>
      </c>
      <c r="F357" s="245" t="s">
        <v>416</v>
      </c>
      <c r="G357" s="244" t="s">
        <v>290</v>
      </c>
      <c r="H357" s="244"/>
      <c r="I357" s="183">
        <f>I358</f>
        <v>0</v>
      </c>
      <c r="J357" s="183">
        <f>J358</f>
        <v>0</v>
      </c>
      <c r="K357" s="183">
        <f>K358</f>
        <v>0</v>
      </c>
    </row>
    <row r="358" spans="2:11" ht="14.25" customHeight="1" hidden="1">
      <c r="B358" s="299" t="s">
        <v>291</v>
      </c>
      <c r="C358" s="313"/>
      <c r="D358" s="244" t="s">
        <v>212</v>
      </c>
      <c r="E358" s="244" t="s">
        <v>216</v>
      </c>
      <c r="F358" s="245" t="s">
        <v>416</v>
      </c>
      <c r="G358" s="244" t="s">
        <v>292</v>
      </c>
      <c r="H358" s="244"/>
      <c r="I358" s="183">
        <f>I359</f>
        <v>0</v>
      </c>
      <c r="J358" s="183">
        <f>J359</f>
        <v>0</v>
      </c>
      <c r="K358" s="183">
        <f>K359</f>
        <v>0</v>
      </c>
    </row>
    <row r="359" spans="2:11" ht="16.5" customHeight="1" hidden="1">
      <c r="B359" s="243" t="s">
        <v>273</v>
      </c>
      <c r="C359" s="313"/>
      <c r="D359" s="244" t="s">
        <v>212</v>
      </c>
      <c r="E359" s="244" t="s">
        <v>216</v>
      </c>
      <c r="F359" s="245" t="s">
        <v>416</v>
      </c>
      <c r="G359" s="244" t="s">
        <v>292</v>
      </c>
      <c r="H359" s="244" t="s">
        <v>297</v>
      </c>
      <c r="I359" s="183"/>
      <c r="J359" s="183"/>
      <c r="K359" s="183"/>
    </row>
    <row r="360" spans="2:11" ht="28.5">
      <c r="B360" s="345" t="s">
        <v>417</v>
      </c>
      <c r="C360" s="313"/>
      <c r="D360" s="244" t="s">
        <v>212</v>
      </c>
      <c r="E360" s="244" t="s">
        <v>216</v>
      </c>
      <c r="F360" s="360" t="s">
        <v>418</v>
      </c>
      <c r="G360" s="361"/>
      <c r="H360" s="244"/>
      <c r="I360" s="183">
        <f>I361</f>
        <v>9926.9</v>
      </c>
      <c r="J360" s="183">
        <f>J361</f>
        <v>20010.9</v>
      </c>
      <c r="K360" s="183"/>
    </row>
    <row r="361" spans="2:11" ht="16.5" customHeight="1">
      <c r="B361" s="362" t="s">
        <v>419</v>
      </c>
      <c r="C361" s="313"/>
      <c r="D361" s="244" t="s">
        <v>212</v>
      </c>
      <c r="E361" s="244" t="s">
        <v>216</v>
      </c>
      <c r="F361" s="360" t="s">
        <v>418</v>
      </c>
      <c r="G361" s="361" t="s">
        <v>394</v>
      </c>
      <c r="H361" s="244"/>
      <c r="I361" s="183">
        <f>I362</f>
        <v>9926.9</v>
      </c>
      <c r="J361" s="183">
        <f>J362</f>
        <v>20010.9</v>
      </c>
      <c r="K361" s="183"/>
    </row>
    <row r="362" spans="2:11" ht="16.5" customHeight="1">
      <c r="B362" s="362" t="s">
        <v>395</v>
      </c>
      <c r="C362" s="313"/>
      <c r="D362" s="244" t="s">
        <v>212</v>
      </c>
      <c r="E362" s="244" t="s">
        <v>216</v>
      </c>
      <c r="F362" s="360" t="s">
        <v>418</v>
      </c>
      <c r="G362" s="361" t="s">
        <v>396</v>
      </c>
      <c r="H362" s="244"/>
      <c r="I362" s="183">
        <f>I363+I364</f>
        <v>9926.9</v>
      </c>
      <c r="J362" s="183">
        <f>J363+J364</f>
        <v>20010.9</v>
      </c>
      <c r="K362" s="183"/>
    </row>
    <row r="363" spans="2:11" ht="16.5" customHeight="1">
      <c r="B363" s="314" t="s">
        <v>273</v>
      </c>
      <c r="C363" s="313"/>
      <c r="D363" s="244" t="s">
        <v>212</v>
      </c>
      <c r="E363" s="244" t="s">
        <v>216</v>
      </c>
      <c r="F363" s="360" t="s">
        <v>420</v>
      </c>
      <c r="G363" s="361" t="s">
        <v>396</v>
      </c>
      <c r="H363" s="244" t="s">
        <v>297</v>
      </c>
      <c r="I363" s="183">
        <v>642.9</v>
      </c>
      <c r="J363" s="183">
        <v>1294.9</v>
      </c>
      <c r="K363" s="183"/>
    </row>
    <row r="364" spans="2:11" ht="16.5" customHeight="1">
      <c r="B364" s="243" t="s">
        <v>274</v>
      </c>
      <c r="C364" s="313"/>
      <c r="D364" s="244" t="s">
        <v>212</v>
      </c>
      <c r="E364" s="244" t="s">
        <v>216</v>
      </c>
      <c r="F364" s="358" t="s">
        <v>421</v>
      </c>
      <c r="G364" s="363" t="s">
        <v>396</v>
      </c>
      <c r="H364" s="244" t="s">
        <v>333</v>
      </c>
      <c r="I364" s="183">
        <v>9284</v>
      </c>
      <c r="J364" s="183">
        <v>18716</v>
      </c>
      <c r="K364" s="183"/>
    </row>
    <row r="365" spans="2:11" ht="15" customHeight="1">
      <c r="B365" s="364" t="s">
        <v>217</v>
      </c>
      <c r="C365" s="307"/>
      <c r="D365" s="305" t="s">
        <v>212</v>
      </c>
      <c r="E365" s="305" t="s">
        <v>218</v>
      </c>
      <c r="F365" s="326"/>
      <c r="G365" s="244"/>
      <c r="H365" s="244"/>
      <c r="I365" s="365">
        <f>I383+I402+I366+I388</f>
        <v>1559.7</v>
      </c>
      <c r="J365" s="365">
        <f>J383+J402+J366+J388</f>
        <v>10.3</v>
      </c>
      <c r="K365" s="365">
        <f>K383+K402+K366+K388</f>
        <v>0</v>
      </c>
    </row>
    <row r="366" spans="2:11" ht="27.75" customHeight="1">
      <c r="B366" s="366" t="s">
        <v>434</v>
      </c>
      <c r="C366" s="307"/>
      <c r="D366" s="302" t="s">
        <v>212</v>
      </c>
      <c r="E366" s="302" t="s">
        <v>218</v>
      </c>
      <c r="F366" s="367" t="s">
        <v>629</v>
      </c>
      <c r="G366" s="302"/>
      <c r="H366" s="302"/>
      <c r="I366" s="294">
        <f>I378+I371+I367</f>
        <v>1494.7</v>
      </c>
      <c r="J366" s="294">
        <f>J378+J371</f>
        <v>0</v>
      </c>
      <c r="K366" s="294">
        <f>K378+K371</f>
        <v>0</v>
      </c>
    </row>
    <row r="367" spans="2:11" ht="15.75" customHeight="1">
      <c r="B367" s="338" t="s">
        <v>301</v>
      </c>
      <c r="C367" s="307"/>
      <c r="D367" s="244" t="s">
        <v>212</v>
      </c>
      <c r="E367" s="244" t="s">
        <v>218</v>
      </c>
      <c r="F367" s="326" t="s">
        <v>630</v>
      </c>
      <c r="G367" s="244"/>
      <c r="H367" s="244"/>
      <c r="I367" s="183">
        <f>I368</f>
        <v>1494.7</v>
      </c>
      <c r="J367" s="183">
        <f>J368</f>
        <v>0</v>
      </c>
      <c r="K367" s="183">
        <f>K368</f>
        <v>0</v>
      </c>
    </row>
    <row r="368" spans="2:11" ht="15.75" customHeight="1">
      <c r="B368" s="299" t="s">
        <v>289</v>
      </c>
      <c r="C368" s="307"/>
      <c r="D368" s="244" t="s">
        <v>212</v>
      </c>
      <c r="E368" s="244" t="s">
        <v>218</v>
      </c>
      <c r="F368" s="326" t="s">
        <v>630</v>
      </c>
      <c r="G368" s="244" t="s">
        <v>290</v>
      </c>
      <c r="H368" s="244"/>
      <c r="I368" s="183">
        <f>I369</f>
        <v>1494.7</v>
      </c>
      <c r="J368" s="183">
        <f>J369</f>
        <v>0</v>
      </c>
      <c r="K368" s="183">
        <f>K369</f>
        <v>0</v>
      </c>
    </row>
    <row r="369" spans="2:11" ht="15.75" customHeight="1">
      <c r="B369" s="299" t="s">
        <v>291</v>
      </c>
      <c r="C369" s="307"/>
      <c r="D369" s="244" t="s">
        <v>212</v>
      </c>
      <c r="E369" s="244" t="s">
        <v>218</v>
      </c>
      <c r="F369" s="326" t="s">
        <v>630</v>
      </c>
      <c r="G369" s="244" t="s">
        <v>292</v>
      </c>
      <c r="H369" s="244"/>
      <c r="I369" s="183">
        <f>I370</f>
        <v>1494.7</v>
      </c>
      <c r="J369" s="183">
        <f>J370</f>
        <v>0</v>
      </c>
      <c r="K369" s="183">
        <f>K370</f>
        <v>0</v>
      </c>
    </row>
    <row r="370" spans="2:11" ht="15.75" customHeight="1">
      <c r="B370" s="243" t="s">
        <v>274</v>
      </c>
      <c r="C370" s="307"/>
      <c r="D370" s="244" t="s">
        <v>212</v>
      </c>
      <c r="E370" s="244" t="s">
        <v>218</v>
      </c>
      <c r="F370" s="326" t="s">
        <v>630</v>
      </c>
      <c r="G370" s="244" t="s">
        <v>292</v>
      </c>
      <c r="H370" s="244" t="s">
        <v>333</v>
      </c>
      <c r="I370" s="183">
        <v>1494.7</v>
      </c>
      <c r="J370" s="183"/>
      <c r="K370" s="183"/>
    </row>
    <row r="371" spans="2:11" ht="15.75" customHeight="1" hidden="1">
      <c r="B371" s="338" t="s">
        <v>301</v>
      </c>
      <c r="C371" s="307"/>
      <c r="D371" s="244" t="s">
        <v>212</v>
      </c>
      <c r="E371" s="244" t="s">
        <v>218</v>
      </c>
      <c r="F371" s="326" t="s">
        <v>437</v>
      </c>
      <c r="G371" s="244"/>
      <c r="H371" s="244"/>
      <c r="I371" s="183">
        <f>I372+I375</f>
        <v>0</v>
      </c>
      <c r="J371" s="183">
        <f>J372+J375</f>
        <v>0</v>
      </c>
      <c r="K371" s="183">
        <f>K372+K375</f>
        <v>0</v>
      </c>
    </row>
    <row r="372" spans="2:11" ht="15.75" customHeight="1" hidden="1">
      <c r="B372" s="299" t="s">
        <v>289</v>
      </c>
      <c r="C372" s="307"/>
      <c r="D372" s="244" t="s">
        <v>212</v>
      </c>
      <c r="E372" s="244" t="s">
        <v>218</v>
      </c>
      <c r="F372" s="326" t="s">
        <v>437</v>
      </c>
      <c r="G372" s="244" t="s">
        <v>290</v>
      </c>
      <c r="H372" s="244"/>
      <c r="I372" s="183">
        <f>I373</f>
        <v>0</v>
      </c>
      <c r="J372" s="183">
        <f>J373</f>
        <v>0</v>
      </c>
      <c r="K372" s="183">
        <f>K373</f>
        <v>0</v>
      </c>
    </row>
    <row r="373" spans="2:11" ht="15.75" customHeight="1" hidden="1">
      <c r="B373" s="299" t="s">
        <v>291</v>
      </c>
      <c r="C373" s="307"/>
      <c r="D373" s="244" t="s">
        <v>212</v>
      </c>
      <c r="E373" s="244" t="s">
        <v>218</v>
      </c>
      <c r="F373" s="326" t="s">
        <v>437</v>
      </c>
      <c r="G373" s="244" t="s">
        <v>292</v>
      </c>
      <c r="H373" s="244"/>
      <c r="I373" s="183">
        <f>I374</f>
        <v>0</v>
      </c>
      <c r="J373" s="183">
        <f>J374</f>
        <v>0</v>
      </c>
      <c r="K373" s="183">
        <f>K374</f>
        <v>0</v>
      </c>
    </row>
    <row r="374" spans="2:11" ht="15.75" customHeight="1" hidden="1">
      <c r="B374" s="243" t="s">
        <v>273</v>
      </c>
      <c r="C374" s="307"/>
      <c r="D374" s="244" t="s">
        <v>212</v>
      </c>
      <c r="E374" s="244" t="s">
        <v>218</v>
      </c>
      <c r="F374" s="326" t="s">
        <v>437</v>
      </c>
      <c r="G374" s="244" t="s">
        <v>292</v>
      </c>
      <c r="H374" s="244" t="s">
        <v>297</v>
      </c>
      <c r="I374" s="183"/>
      <c r="J374" s="183"/>
      <c r="K374" s="183"/>
    </row>
    <row r="375" spans="2:11" ht="15.75" customHeight="1" hidden="1">
      <c r="B375" s="299" t="s">
        <v>293</v>
      </c>
      <c r="C375" s="307"/>
      <c r="D375" s="244" t="s">
        <v>212</v>
      </c>
      <c r="E375" s="244" t="s">
        <v>218</v>
      </c>
      <c r="F375" s="326" t="s">
        <v>437</v>
      </c>
      <c r="G375" s="244" t="s">
        <v>294</v>
      </c>
      <c r="H375" s="244"/>
      <c r="I375" s="183">
        <f>I376</f>
        <v>0</v>
      </c>
      <c r="J375" s="183">
        <f>J376</f>
        <v>0</v>
      </c>
      <c r="K375" s="183">
        <f>K376</f>
        <v>0</v>
      </c>
    </row>
    <row r="376" spans="2:11" ht="15.75" customHeight="1" hidden="1">
      <c r="B376" s="344" t="s">
        <v>345</v>
      </c>
      <c r="C376" s="307"/>
      <c r="D376" s="244" t="s">
        <v>212</v>
      </c>
      <c r="E376" s="244" t="s">
        <v>218</v>
      </c>
      <c r="F376" s="326" t="s">
        <v>437</v>
      </c>
      <c r="G376" s="244" t="s">
        <v>346</v>
      </c>
      <c r="H376" s="244"/>
      <c r="I376" s="183">
        <f>I377</f>
        <v>0</v>
      </c>
      <c r="J376" s="183">
        <f>J377</f>
        <v>0</v>
      </c>
      <c r="K376" s="183">
        <f>K377</f>
        <v>0</v>
      </c>
    </row>
    <row r="377" spans="2:11" ht="15.75" customHeight="1" hidden="1">
      <c r="B377" s="243" t="s">
        <v>273</v>
      </c>
      <c r="C377" s="307"/>
      <c r="D377" s="244" t="s">
        <v>212</v>
      </c>
      <c r="E377" s="244" t="s">
        <v>218</v>
      </c>
      <c r="F377" s="326" t="s">
        <v>437</v>
      </c>
      <c r="G377" s="244" t="s">
        <v>346</v>
      </c>
      <c r="H377" s="244" t="s">
        <v>297</v>
      </c>
      <c r="I377" s="183"/>
      <c r="J377" s="183"/>
      <c r="K377" s="183"/>
    </row>
    <row r="378" spans="2:11" ht="15.75" customHeight="1" hidden="1">
      <c r="B378" s="338" t="s">
        <v>301</v>
      </c>
      <c r="C378" s="307"/>
      <c r="D378" s="244" t="s">
        <v>212</v>
      </c>
      <c r="E378" s="244" t="s">
        <v>218</v>
      </c>
      <c r="F378" s="326" t="s">
        <v>438</v>
      </c>
      <c r="G378" s="244"/>
      <c r="H378" s="244"/>
      <c r="I378" s="183">
        <f>I379</f>
        <v>0</v>
      </c>
      <c r="J378" s="183">
        <f>J379</f>
        <v>0</v>
      </c>
      <c r="K378" s="183">
        <f>K379</f>
        <v>0</v>
      </c>
    </row>
    <row r="379" spans="2:11" ht="15.75" customHeight="1" hidden="1">
      <c r="B379" s="299" t="s">
        <v>289</v>
      </c>
      <c r="C379" s="307"/>
      <c r="D379" s="244" t="s">
        <v>212</v>
      </c>
      <c r="E379" s="244" t="s">
        <v>218</v>
      </c>
      <c r="F379" s="326" t="s">
        <v>438</v>
      </c>
      <c r="G379" s="244" t="s">
        <v>290</v>
      </c>
      <c r="H379" s="244"/>
      <c r="I379" s="183">
        <f>I380</f>
        <v>0</v>
      </c>
      <c r="J379" s="183">
        <f>J380</f>
        <v>0</v>
      </c>
      <c r="K379" s="183">
        <f>K380</f>
        <v>0</v>
      </c>
    </row>
    <row r="380" spans="2:11" ht="15.75" customHeight="1" hidden="1">
      <c r="B380" s="299" t="s">
        <v>291</v>
      </c>
      <c r="C380" s="307"/>
      <c r="D380" s="244" t="s">
        <v>212</v>
      </c>
      <c r="E380" s="244" t="s">
        <v>218</v>
      </c>
      <c r="F380" s="326" t="s">
        <v>438</v>
      </c>
      <c r="G380" s="244" t="s">
        <v>292</v>
      </c>
      <c r="H380" s="244"/>
      <c r="I380" s="183">
        <f>I381+I382</f>
        <v>0</v>
      </c>
      <c r="J380" s="183">
        <f>J381+J382</f>
        <v>0</v>
      </c>
      <c r="K380" s="183">
        <f>K381+K382</f>
        <v>0</v>
      </c>
    </row>
    <row r="381" spans="2:11" ht="15.75" customHeight="1" hidden="1">
      <c r="B381" s="243" t="s">
        <v>273</v>
      </c>
      <c r="C381" s="307"/>
      <c r="D381" s="244" t="s">
        <v>212</v>
      </c>
      <c r="E381" s="244" t="s">
        <v>218</v>
      </c>
      <c r="F381" s="326" t="s">
        <v>438</v>
      </c>
      <c r="G381" s="244" t="s">
        <v>292</v>
      </c>
      <c r="H381" s="244" t="s">
        <v>297</v>
      </c>
      <c r="I381" s="183"/>
      <c r="J381" s="183"/>
      <c r="K381" s="183"/>
    </row>
    <row r="382" spans="2:11" ht="15.75" customHeight="1" hidden="1">
      <c r="B382" s="243" t="s">
        <v>274</v>
      </c>
      <c r="C382" s="307"/>
      <c r="D382" s="244" t="s">
        <v>212</v>
      </c>
      <c r="E382" s="244" t="s">
        <v>218</v>
      </c>
      <c r="F382" s="326" t="s">
        <v>438</v>
      </c>
      <c r="G382" s="244" t="s">
        <v>292</v>
      </c>
      <c r="H382" s="244" t="s">
        <v>333</v>
      </c>
      <c r="I382" s="183"/>
      <c r="J382" s="183"/>
      <c r="K382" s="183"/>
    </row>
    <row r="383" spans="2:11" ht="15.75" customHeight="1">
      <c r="B383" s="342" t="s">
        <v>277</v>
      </c>
      <c r="C383" s="307"/>
      <c r="D383" s="244" t="s">
        <v>212</v>
      </c>
      <c r="E383" s="244" t="s">
        <v>218</v>
      </c>
      <c r="F383" s="326" t="s">
        <v>278</v>
      </c>
      <c r="G383" s="244"/>
      <c r="H383" s="244"/>
      <c r="I383" s="183">
        <f>I384</f>
        <v>65</v>
      </c>
      <c r="J383" s="183">
        <f>J384</f>
        <v>0</v>
      </c>
      <c r="K383" s="183">
        <f>K384</f>
        <v>0</v>
      </c>
    </row>
    <row r="384" spans="2:11" ht="15.75" customHeight="1">
      <c r="B384" s="342" t="s">
        <v>217</v>
      </c>
      <c r="C384" s="307"/>
      <c r="D384" s="244" t="s">
        <v>212</v>
      </c>
      <c r="E384" s="244" t="s">
        <v>218</v>
      </c>
      <c r="F384" s="326">
        <v>86000072420</v>
      </c>
      <c r="G384" s="244"/>
      <c r="H384" s="244"/>
      <c r="I384" s="183">
        <f>I385</f>
        <v>65</v>
      </c>
      <c r="J384" s="183">
        <f>J385</f>
        <v>0</v>
      </c>
      <c r="K384" s="183">
        <f>K385</f>
        <v>0</v>
      </c>
    </row>
    <row r="385" spans="2:11" ht="15.75" customHeight="1">
      <c r="B385" s="299" t="s">
        <v>289</v>
      </c>
      <c r="C385" s="307"/>
      <c r="D385" s="244" t="s">
        <v>212</v>
      </c>
      <c r="E385" s="244" t="s">
        <v>218</v>
      </c>
      <c r="F385" s="326">
        <v>86000072420</v>
      </c>
      <c r="G385" s="244" t="s">
        <v>290</v>
      </c>
      <c r="H385" s="244"/>
      <c r="I385" s="183">
        <f>I386</f>
        <v>65</v>
      </c>
      <c r="J385" s="183">
        <f>J386</f>
        <v>0</v>
      </c>
      <c r="K385" s="183">
        <f>K386</f>
        <v>0</v>
      </c>
    </row>
    <row r="386" spans="2:11" ht="15.75" customHeight="1">
      <c r="B386" s="299" t="s">
        <v>291</v>
      </c>
      <c r="C386" s="307"/>
      <c r="D386" s="244" t="s">
        <v>212</v>
      </c>
      <c r="E386" s="244" t="s">
        <v>218</v>
      </c>
      <c r="F386" s="326">
        <v>86000072420</v>
      </c>
      <c r="G386" s="244" t="s">
        <v>292</v>
      </c>
      <c r="H386" s="244"/>
      <c r="I386" s="183">
        <f>I387</f>
        <v>65</v>
      </c>
      <c r="J386" s="183">
        <f>J387</f>
        <v>0</v>
      </c>
      <c r="K386" s="183">
        <f>K387</f>
        <v>0</v>
      </c>
    </row>
    <row r="387" spans="2:11" ht="15.75" customHeight="1">
      <c r="B387" s="243" t="s">
        <v>273</v>
      </c>
      <c r="C387" s="307"/>
      <c r="D387" s="244" t="s">
        <v>212</v>
      </c>
      <c r="E387" s="244" t="s">
        <v>218</v>
      </c>
      <c r="F387" s="326">
        <v>86000072420</v>
      </c>
      <c r="G387" s="244" t="s">
        <v>292</v>
      </c>
      <c r="H387" s="244" t="s">
        <v>297</v>
      </c>
      <c r="I387" s="183">
        <v>65</v>
      </c>
      <c r="J387" s="183"/>
      <c r="K387" s="183"/>
    </row>
    <row r="388" spans="2:11" ht="28.5" customHeight="1">
      <c r="B388" s="366" t="s">
        <v>426</v>
      </c>
      <c r="C388" s="307"/>
      <c r="D388" s="302" t="s">
        <v>212</v>
      </c>
      <c r="E388" s="302" t="s">
        <v>218</v>
      </c>
      <c r="F388" s="367" t="s">
        <v>427</v>
      </c>
      <c r="G388" s="302"/>
      <c r="H388" s="302"/>
      <c r="I388" s="294">
        <f>I389</f>
        <v>0</v>
      </c>
      <c r="J388" s="294">
        <f>J389</f>
        <v>10.3</v>
      </c>
      <c r="K388" s="294">
        <f>K389</f>
        <v>0</v>
      </c>
    </row>
    <row r="389" spans="2:11" ht="15.75" customHeight="1">
      <c r="B389" s="368" t="s">
        <v>428</v>
      </c>
      <c r="C389" s="307"/>
      <c r="D389" s="244" t="s">
        <v>212</v>
      </c>
      <c r="E389" s="244" t="s">
        <v>218</v>
      </c>
      <c r="F389" s="326" t="s">
        <v>429</v>
      </c>
      <c r="G389" s="244"/>
      <c r="H389" s="244"/>
      <c r="I389" s="183">
        <f>I390+I396</f>
        <v>0</v>
      </c>
      <c r="J389" s="183">
        <f>J390+J396</f>
        <v>10.3</v>
      </c>
      <c r="K389" s="183">
        <f>K390+K396</f>
        <v>0</v>
      </c>
    </row>
    <row r="390" spans="2:11" ht="15.75" customHeight="1">
      <c r="B390" s="369" t="s">
        <v>430</v>
      </c>
      <c r="C390" s="307"/>
      <c r="D390" s="244" t="s">
        <v>212</v>
      </c>
      <c r="E390" s="244" t="s">
        <v>218</v>
      </c>
      <c r="F390" s="326" t="s">
        <v>431</v>
      </c>
      <c r="G390" s="244"/>
      <c r="H390" s="244"/>
      <c r="I390" s="183">
        <f>I391</f>
        <v>0</v>
      </c>
      <c r="J390" s="183">
        <f>J391</f>
        <v>3</v>
      </c>
      <c r="K390" s="183">
        <f>K391</f>
        <v>0</v>
      </c>
    </row>
    <row r="391" spans="2:11" ht="15.75" customHeight="1">
      <c r="B391" s="299" t="s">
        <v>289</v>
      </c>
      <c r="C391" s="307"/>
      <c r="D391" s="244" t="s">
        <v>212</v>
      </c>
      <c r="E391" s="244" t="s">
        <v>218</v>
      </c>
      <c r="F391" s="326" t="s">
        <v>431</v>
      </c>
      <c r="G391" s="244" t="s">
        <v>290</v>
      </c>
      <c r="H391" s="244"/>
      <c r="I391" s="183">
        <f>I392</f>
        <v>0</v>
      </c>
      <c r="J391" s="183">
        <f>J392</f>
        <v>3</v>
      </c>
      <c r="K391" s="183">
        <f>K392</f>
        <v>0</v>
      </c>
    </row>
    <row r="392" spans="2:11" ht="15.75" customHeight="1">
      <c r="B392" s="299" t="s">
        <v>291</v>
      </c>
      <c r="C392" s="307"/>
      <c r="D392" s="244" t="s">
        <v>212</v>
      </c>
      <c r="E392" s="244" t="s">
        <v>218</v>
      </c>
      <c r="F392" s="326" t="s">
        <v>431</v>
      </c>
      <c r="G392" s="244" t="s">
        <v>292</v>
      </c>
      <c r="H392" s="244"/>
      <c r="I392" s="183">
        <f>I393+I394+I395</f>
        <v>0</v>
      </c>
      <c r="J392" s="183">
        <f>J393+J394+J395</f>
        <v>3</v>
      </c>
      <c r="K392" s="183">
        <f>K393+K394+K395</f>
        <v>0</v>
      </c>
    </row>
    <row r="393" spans="2:11" ht="15.75" customHeight="1">
      <c r="B393" s="243" t="s">
        <v>273</v>
      </c>
      <c r="C393" s="307"/>
      <c r="D393" s="244" t="s">
        <v>212</v>
      </c>
      <c r="E393" s="244" t="s">
        <v>218</v>
      </c>
      <c r="F393" s="326" t="s">
        <v>431</v>
      </c>
      <c r="G393" s="244" t="s">
        <v>292</v>
      </c>
      <c r="H393" s="244" t="s">
        <v>297</v>
      </c>
      <c r="I393" s="183"/>
      <c r="J393" s="183">
        <v>3</v>
      </c>
      <c r="K393" s="183"/>
    </row>
    <row r="394" spans="2:11" ht="15.75" customHeight="1" hidden="1">
      <c r="B394" s="243" t="s">
        <v>274</v>
      </c>
      <c r="C394" s="307"/>
      <c r="D394" s="244" t="s">
        <v>212</v>
      </c>
      <c r="E394" s="244" t="s">
        <v>218</v>
      </c>
      <c r="F394" s="326" t="s">
        <v>431</v>
      </c>
      <c r="G394" s="244" t="s">
        <v>292</v>
      </c>
      <c r="H394" s="244" t="s">
        <v>333</v>
      </c>
      <c r="I394" s="183"/>
      <c r="J394" s="183"/>
      <c r="K394" s="183"/>
    </row>
    <row r="395" spans="2:11" ht="15.75" customHeight="1" hidden="1">
      <c r="B395" s="243" t="s">
        <v>275</v>
      </c>
      <c r="C395" s="307"/>
      <c r="D395" s="244" t="s">
        <v>212</v>
      </c>
      <c r="E395" s="244" t="s">
        <v>218</v>
      </c>
      <c r="F395" s="326" t="s">
        <v>431</v>
      </c>
      <c r="G395" s="244" t="s">
        <v>292</v>
      </c>
      <c r="H395" s="244" t="s">
        <v>307</v>
      </c>
      <c r="I395" s="183"/>
      <c r="J395" s="183"/>
      <c r="K395" s="183"/>
    </row>
    <row r="396" spans="2:11" ht="15.75" customHeight="1">
      <c r="B396" s="369" t="s">
        <v>432</v>
      </c>
      <c r="C396" s="307"/>
      <c r="D396" s="244" t="s">
        <v>212</v>
      </c>
      <c r="E396" s="244" t="s">
        <v>218</v>
      </c>
      <c r="F396" s="326" t="s">
        <v>433</v>
      </c>
      <c r="G396" s="244"/>
      <c r="H396" s="244"/>
      <c r="I396" s="183">
        <f>I397</f>
        <v>0</v>
      </c>
      <c r="J396" s="183">
        <f>J397</f>
        <v>7.3</v>
      </c>
      <c r="K396" s="183">
        <f>K397</f>
        <v>0</v>
      </c>
    </row>
    <row r="397" spans="2:11" ht="15.75" customHeight="1">
      <c r="B397" s="299" t="s">
        <v>289</v>
      </c>
      <c r="C397" s="307"/>
      <c r="D397" s="244" t="s">
        <v>212</v>
      </c>
      <c r="E397" s="244" t="s">
        <v>218</v>
      </c>
      <c r="F397" s="326" t="s">
        <v>433</v>
      </c>
      <c r="G397" s="244" t="s">
        <v>290</v>
      </c>
      <c r="H397" s="244"/>
      <c r="I397" s="183">
        <f>I398</f>
        <v>0</v>
      </c>
      <c r="J397" s="183">
        <f>J398</f>
        <v>7.3</v>
      </c>
      <c r="K397" s="183">
        <f>K398</f>
        <v>0</v>
      </c>
    </row>
    <row r="398" spans="2:11" ht="15.75" customHeight="1">
      <c r="B398" s="299" t="s">
        <v>291</v>
      </c>
      <c r="C398" s="307"/>
      <c r="D398" s="244" t="s">
        <v>212</v>
      </c>
      <c r="E398" s="244" t="s">
        <v>218</v>
      </c>
      <c r="F398" s="326" t="s">
        <v>433</v>
      </c>
      <c r="G398" s="244" t="s">
        <v>292</v>
      </c>
      <c r="H398" s="244"/>
      <c r="I398" s="183">
        <f>I399+I400+I401</f>
        <v>0</v>
      </c>
      <c r="J398" s="183">
        <f>J399+J400+J401</f>
        <v>7.3</v>
      </c>
      <c r="K398" s="183">
        <f>K399+K400+K401</f>
        <v>0</v>
      </c>
    </row>
    <row r="399" spans="2:11" ht="15.75" customHeight="1">
      <c r="B399" s="243" t="s">
        <v>273</v>
      </c>
      <c r="C399" s="307"/>
      <c r="D399" s="244" t="s">
        <v>212</v>
      </c>
      <c r="E399" s="244" t="s">
        <v>218</v>
      </c>
      <c r="F399" s="326" t="s">
        <v>433</v>
      </c>
      <c r="G399" s="244" t="s">
        <v>292</v>
      </c>
      <c r="H399" s="244" t="s">
        <v>297</v>
      </c>
      <c r="I399" s="183"/>
      <c r="J399" s="183">
        <v>7.3</v>
      </c>
      <c r="K399" s="183"/>
    </row>
    <row r="400" spans="2:11" ht="22.5" customHeight="1" hidden="1">
      <c r="B400" s="243" t="s">
        <v>274</v>
      </c>
      <c r="C400" s="307"/>
      <c r="D400" s="244" t="s">
        <v>212</v>
      </c>
      <c r="E400" s="244" t="s">
        <v>218</v>
      </c>
      <c r="F400" s="326" t="s">
        <v>433</v>
      </c>
      <c r="G400" s="244" t="s">
        <v>292</v>
      </c>
      <c r="H400" s="244" t="s">
        <v>333</v>
      </c>
      <c r="I400" s="183"/>
      <c r="J400" s="183"/>
      <c r="K400" s="183"/>
    </row>
    <row r="401" spans="2:11" ht="15.75" customHeight="1" hidden="1">
      <c r="B401" s="243" t="s">
        <v>275</v>
      </c>
      <c r="C401" s="307"/>
      <c r="D401" s="244" t="s">
        <v>212</v>
      </c>
      <c r="E401" s="244" t="s">
        <v>218</v>
      </c>
      <c r="F401" s="326" t="s">
        <v>433</v>
      </c>
      <c r="G401" s="244" t="s">
        <v>292</v>
      </c>
      <c r="H401" s="244" t="s">
        <v>307</v>
      </c>
      <c r="I401" s="183"/>
      <c r="J401" s="183"/>
      <c r="K401" s="183"/>
    </row>
    <row r="402" spans="2:11" ht="40.5" customHeight="1" hidden="1">
      <c r="B402" s="243" t="s">
        <v>422</v>
      </c>
      <c r="C402" s="307"/>
      <c r="D402" s="244" t="s">
        <v>212</v>
      </c>
      <c r="E402" s="244" t="s">
        <v>218</v>
      </c>
      <c r="F402" s="245" t="s">
        <v>423</v>
      </c>
      <c r="G402" s="244"/>
      <c r="H402" s="244"/>
      <c r="I402" s="183">
        <f>I403</f>
        <v>0</v>
      </c>
      <c r="J402" s="183">
        <f>J403</f>
        <v>0</v>
      </c>
      <c r="K402" s="183">
        <f>K403</f>
        <v>0</v>
      </c>
    </row>
    <row r="403" spans="2:11" ht="15.75" customHeight="1" hidden="1">
      <c r="B403" s="299" t="s">
        <v>289</v>
      </c>
      <c r="C403" s="307"/>
      <c r="D403" s="244" t="s">
        <v>212</v>
      </c>
      <c r="E403" s="244" t="s">
        <v>218</v>
      </c>
      <c r="F403" s="245" t="s">
        <v>423</v>
      </c>
      <c r="G403" s="244" t="s">
        <v>290</v>
      </c>
      <c r="H403" s="244"/>
      <c r="I403" s="183">
        <f>I404</f>
        <v>0</v>
      </c>
      <c r="J403" s="183">
        <f>J404</f>
        <v>0</v>
      </c>
      <c r="K403" s="183">
        <f>K404</f>
        <v>0</v>
      </c>
    </row>
    <row r="404" spans="2:11" ht="15.75" customHeight="1" hidden="1">
      <c r="B404" s="299" t="s">
        <v>291</v>
      </c>
      <c r="C404" s="307"/>
      <c r="D404" s="244" t="s">
        <v>212</v>
      </c>
      <c r="E404" s="244" t="s">
        <v>218</v>
      </c>
      <c r="F404" s="245" t="s">
        <v>423</v>
      </c>
      <c r="G404" s="244" t="s">
        <v>292</v>
      </c>
      <c r="H404" s="244"/>
      <c r="I404" s="183">
        <f>I405</f>
        <v>0</v>
      </c>
      <c r="J404" s="183">
        <f>J405</f>
        <v>0</v>
      </c>
      <c r="K404" s="183">
        <f>K405</f>
        <v>0</v>
      </c>
    </row>
    <row r="405" spans="2:11" ht="15.75" customHeight="1" hidden="1">
      <c r="B405" s="299" t="s">
        <v>274</v>
      </c>
      <c r="C405" s="307"/>
      <c r="D405" s="244" t="s">
        <v>212</v>
      </c>
      <c r="E405" s="244" t="s">
        <v>218</v>
      </c>
      <c r="F405" s="245" t="s">
        <v>423</v>
      </c>
      <c r="G405" s="244" t="s">
        <v>292</v>
      </c>
      <c r="H405" s="244" t="s">
        <v>333</v>
      </c>
      <c r="I405" s="183"/>
      <c r="J405" s="183"/>
      <c r="K405" s="183"/>
    </row>
    <row r="406" spans="2:11" ht="15.75" customHeight="1">
      <c r="B406" s="295" t="s">
        <v>243</v>
      </c>
      <c r="C406" s="307"/>
      <c r="D406" s="302" t="s">
        <v>244</v>
      </c>
      <c r="E406" s="302"/>
      <c r="F406" s="335"/>
      <c r="G406" s="293"/>
      <c r="H406" s="302"/>
      <c r="I406" s="294">
        <f>I407+I413+I447+I478</f>
        <v>6348.9</v>
      </c>
      <c r="J406" s="294">
        <f>J407+J413+J447+J478</f>
        <v>4508.1</v>
      </c>
      <c r="K406" s="294">
        <f>K407+K413+K447+K478</f>
        <v>3396.5</v>
      </c>
    </row>
    <row r="407" spans="2:11" ht="12.75" customHeight="1">
      <c r="B407" s="319" t="s">
        <v>245</v>
      </c>
      <c r="C407" s="307"/>
      <c r="D407" s="305" t="s">
        <v>244</v>
      </c>
      <c r="E407" s="305" t="s">
        <v>246</v>
      </c>
      <c r="F407" s="244"/>
      <c r="G407" s="244"/>
      <c r="H407" s="244"/>
      <c r="I407" s="183">
        <f>I408</f>
        <v>1605</v>
      </c>
      <c r="J407" s="183">
        <f>J408</f>
        <v>1256.3</v>
      </c>
      <c r="K407" s="183">
        <f>K408</f>
        <v>854.7</v>
      </c>
    </row>
    <row r="408" spans="2:11" ht="12.75" customHeight="1">
      <c r="B408" s="299" t="s">
        <v>277</v>
      </c>
      <c r="C408" s="307"/>
      <c r="D408" s="244" t="s">
        <v>244</v>
      </c>
      <c r="E408" s="244" t="s">
        <v>246</v>
      </c>
      <c r="F408" s="244" t="s">
        <v>278</v>
      </c>
      <c r="G408" s="244"/>
      <c r="H408" s="244"/>
      <c r="I408" s="183">
        <f>I409</f>
        <v>1605</v>
      </c>
      <c r="J408" s="183">
        <f>J409</f>
        <v>1256.3</v>
      </c>
      <c r="K408" s="183">
        <f>K409</f>
        <v>854.7</v>
      </c>
    </row>
    <row r="409" spans="2:11" ht="27.75" customHeight="1">
      <c r="B409" s="309" t="s">
        <v>174</v>
      </c>
      <c r="C409" s="307"/>
      <c r="D409" s="244" t="s">
        <v>244</v>
      </c>
      <c r="E409" s="244" t="s">
        <v>246</v>
      </c>
      <c r="F409" s="245" t="s">
        <v>563</v>
      </c>
      <c r="G409" s="244"/>
      <c r="H409" s="244"/>
      <c r="I409" s="183">
        <f>I410</f>
        <v>1605</v>
      </c>
      <c r="J409" s="183">
        <f>J410</f>
        <v>1256.3</v>
      </c>
      <c r="K409" s="183">
        <f>K410</f>
        <v>854.7</v>
      </c>
    </row>
    <row r="410" spans="2:11" ht="12.75" customHeight="1">
      <c r="B410" s="243" t="s">
        <v>321</v>
      </c>
      <c r="C410" s="307"/>
      <c r="D410" s="244" t="s">
        <v>244</v>
      </c>
      <c r="E410" s="244" t="s">
        <v>246</v>
      </c>
      <c r="F410" s="245" t="s">
        <v>563</v>
      </c>
      <c r="G410" s="244" t="s">
        <v>320</v>
      </c>
      <c r="H410" s="244"/>
      <c r="I410" s="183">
        <f>I411</f>
        <v>1605</v>
      </c>
      <c r="J410" s="183">
        <f>J411</f>
        <v>1256.3</v>
      </c>
      <c r="K410" s="183">
        <f>K411</f>
        <v>854.7</v>
      </c>
    </row>
    <row r="411" spans="2:11" ht="12.75" customHeight="1">
      <c r="B411" s="243" t="s">
        <v>323</v>
      </c>
      <c r="C411" s="307"/>
      <c r="D411" s="244" t="s">
        <v>244</v>
      </c>
      <c r="E411" s="244" t="s">
        <v>246</v>
      </c>
      <c r="F411" s="245" t="s">
        <v>563</v>
      </c>
      <c r="G411" s="244" t="s">
        <v>322</v>
      </c>
      <c r="H411" s="244"/>
      <c r="I411" s="183">
        <f>I412</f>
        <v>1605</v>
      </c>
      <c r="J411" s="183">
        <f>J412</f>
        <v>1256.3</v>
      </c>
      <c r="K411" s="183">
        <f>K412</f>
        <v>854.7</v>
      </c>
    </row>
    <row r="412" spans="2:11" ht="14.25" customHeight="1">
      <c r="B412" s="243" t="s">
        <v>273</v>
      </c>
      <c r="C412" s="307"/>
      <c r="D412" s="244" t="s">
        <v>244</v>
      </c>
      <c r="E412" s="244" t="s">
        <v>246</v>
      </c>
      <c r="F412" s="245" t="s">
        <v>563</v>
      </c>
      <c r="G412" s="244" t="s">
        <v>322</v>
      </c>
      <c r="H412" s="244">
        <v>2</v>
      </c>
      <c r="I412" s="183">
        <v>1605</v>
      </c>
      <c r="J412" s="183">
        <v>1256.3</v>
      </c>
      <c r="K412" s="183">
        <v>854.7</v>
      </c>
    </row>
    <row r="413" spans="2:11" ht="12.75" customHeight="1">
      <c r="B413" s="319" t="s">
        <v>247</v>
      </c>
      <c r="C413" s="318"/>
      <c r="D413" s="305" t="s">
        <v>244</v>
      </c>
      <c r="E413" s="305" t="s">
        <v>248</v>
      </c>
      <c r="F413" s="245"/>
      <c r="G413" s="244"/>
      <c r="H413" s="244"/>
      <c r="I413" s="183">
        <f>I426+I435+I443+I439</f>
        <v>1172.2</v>
      </c>
      <c r="J413" s="183">
        <f>J426+J435+J443</f>
        <v>830</v>
      </c>
      <c r="K413" s="183">
        <f>K426+K435+K443</f>
        <v>120</v>
      </c>
    </row>
    <row r="414" spans="2:11" ht="12.75" customHeight="1" hidden="1">
      <c r="B414" s="370"/>
      <c r="C414" s="318"/>
      <c r="D414" s="244"/>
      <c r="E414" s="244"/>
      <c r="F414" s="339"/>
      <c r="G414" s="244"/>
      <c r="H414" s="244"/>
      <c r="I414" s="183">
        <f>I415</f>
        <v>0</v>
      </c>
      <c r="J414" s="183"/>
      <c r="K414" s="183"/>
    </row>
    <row r="415" spans="2:11" ht="12.75" customHeight="1" hidden="1">
      <c r="B415" s="243"/>
      <c r="C415" s="307"/>
      <c r="D415" s="244"/>
      <c r="E415" s="244"/>
      <c r="F415" s="339"/>
      <c r="G415" s="244"/>
      <c r="H415" s="244"/>
      <c r="I415" s="183">
        <f>I416</f>
        <v>0</v>
      </c>
      <c r="J415" s="183"/>
      <c r="K415" s="183"/>
    </row>
    <row r="416" spans="2:11" ht="18" customHeight="1" hidden="1">
      <c r="B416" s="308"/>
      <c r="C416" s="307"/>
      <c r="D416" s="244"/>
      <c r="E416" s="244"/>
      <c r="F416" s="339"/>
      <c r="G416" s="244"/>
      <c r="H416" s="244"/>
      <c r="I416" s="183">
        <f>I417</f>
        <v>0</v>
      </c>
      <c r="J416" s="183"/>
      <c r="K416" s="183"/>
    </row>
    <row r="417" spans="2:11" ht="21" customHeight="1" hidden="1">
      <c r="B417" s="243"/>
      <c r="C417" s="318"/>
      <c r="D417" s="244"/>
      <c r="E417" s="244"/>
      <c r="F417" s="339"/>
      <c r="G417" s="244"/>
      <c r="H417" s="244"/>
      <c r="I417" s="183">
        <f>I418</f>
        <v>0</v>
      </c>
      <c r="J417" s="183"/>
      <c r="K417" s="183"/>
    </row>
    <row r="418" spans="2:11" ht="18.75" customHeight="1" hidden="1">
      <c r="B418" s="243"/>
      <c r="C418" s="318"/>
      <c r="D418" s="244"/>
      <c r="E418" s="244"/>
      <c r="F418" s="339"/>
      <c r="G418" s="244"/>
      <c r="H418" s="244"/>
      <c r="I418" s="183">
        <f>I419</f>
        <v>0</v>
      </c>
      <c r="J418" s="183"/>
      <c r="K418" s="183"/>
    </row>
    <row r="419" spans="2:11" ht="12.75" customHeight="1" hidden="1">
      <c r="B419" s="243"/>
      <c r="C419" s="318"/>
      <c r="D419" s="244"/>
      <c r="E419" s="244"/>
      <c r="F419" s="339"/>
      <c r="G419" s="244"/>
      <c r="H419" s="244"/>
      <c r="I419" s="183"/>
      <c r="J419" s="183"/>
      <c r="K419" s="183"/>
    </row>
    <row r="420" spans="2:11" ht="12.75" customHeight="1" hidden="1">
      <c r="B420" s="291"/>
      <c r="C420" s="318"/>
      <c r="D420" s="244"/>
      <c r="E420" s="244"/>
      <c r="F420" s="245"/>
      <c r="G420" s="244"/>
      <c r="H420" s="244"/>
      <c r="I420" s="183">
        <f>I421</f>
        <v>944.4</v>
      </c>
      <c r="J420" s="183"/>
      <c r="K420" s="183"/>
    </row>
    <row r="421" spans="2:11" ht="14.25" customHeight="1" hidden="1">
      <c r="B421" s="299"/>
      <c r="C421" s="318"/>
      <c r="D421" s="244"/>
      <c r="E421" s="244"/>
      <c r="F421" s="245"/>
      <c r="G421" s="244"/>
      <c r="H421" s="244"/>
      <c r="I421" s="183">
        <f>I422</f>
        <v>944.4</v>
      </c>
      <c r="J421" s="183"/>
      <c r="K421" s="183"/>
    </row>
    <row r="422" spans="2:11" ht="14.25" customHeight="1" hidden="1">
      <c r="B422" s="243"/>
      <c r="C422" s="318"/>
      <c r="D422" s="244"/>
      <c r="E422" s="244"/>
      <c r="F422" s="245"/>
      <c r="G422" s="244"/>
      <c r="H422" s="244"/>
      <c r="I422" s="183">
        <f>I423</f>
        <v>944.4</v>
      </c>
      <c r="J422" s="183"/>
      <c r="K422" s="183"/>
    </row>
    <row r="423" spans="2:11" ht="18.75" customHeight="1" hidden="1">
      <c r="B423" s="308"/>
      <c r="C423" s="318"/>
      <c r="D423" s="244"/>
      <c r="E423" s="244"/>
      <c r="F423" s="245"/>
      <c r="G423" s="244"/>
      <c r="H423" s="244"/>
      <c r="I423" s="183">
        <f>I424+I427</f>
        <v>944.4</v>
      </c>
      <c r="J423" s="183"/>
      <c r="K423" s="183"/>
    </row>
    <row r="424" spans="2:11" ht="20.25" customHeight="1" hidden="1">
      <c r="B424" s="299"/>
      <c r="C424" s="318"/>
      <c r="D424" s="244"/>
      <c r="E424" s="244"/>
      <c r="F424" s="245"/>
      <c r="G424" s="244"/>
      <c r="H424" s="244"/>
      <c r="I424" s="183">
        <f>I425</f>
        <v>472.2</v>
      </c>
      <c r="J424" s="183"/>
      <c r="K424" s="183"/>
    </row>
    <row r="425" spans="2:11" ht="12.75" customHeight="1" hidden="1">
      <c r="B425" s="299"/>
      <c r="C425" s="318"/>
      <c r="D425" s="244" t="s">
        <v>244</v>
      </c>
      <c r="E425" s="244" t="s">
        <v>248</v>
      </c>
      <c r="F425" s="245"/>
      <c r="G425" s="244"/>
      <c r="H425" s="244"/>
      <c r="I425" s="183">
        <f>I426</f>
        <v>472.2</v>
      </c>
      <c r="J425" s="183"/>
      <c r="K425" s="183"/>
    </row>
    <row r="426" spans="2:11" ht="12.75" customHeight="1">
      <c r="B426" s="299" t="s">
        <v>277</v>
      </c>
      <c r="C426" s="318"/>
      <c r="D426" s="244" t="s">
        <v>244</v>
      </c>
      <c r="E426" s="244" t="s">
        <v>248</v>
      </c>
      <c r="F426" s="245" t="s">
        <v>278</v>
      </c>
      <c r="G426" s="244"/>
      <c r="H426" s="244"/>
      <c r="I426" s="183">
        <f>I427</f>
        <v>472.2</v>
      </c>
      <c r="J426" s="183">
        <f>J427</f>
        <v>120</v>
      </c>
      <c r="K426" s="183">
        <f>K427</f>
        <v>120</v>
      </c>
    </row>
    <row r="427" spans="2:11" ht="14.25" customHeight="1">
      <c r="B427" s="243" t="s">
        <v>321</v>
      </c>
      <c r="C427" s="318"/>
      <c r="D427" s="244" t="s">
        <v>244</v>
      </c>
      <c r="E427" s="244" t="s">
        <v>248</v>
      </c>
      <c r="F427" s="245" t="s">
        <v>564</v>
      </c>
      <c r="G427" s="244" t="s">
        <v>320</v>
      </c>
      <c r="H427" s="244"/>
      <c r="I427" s="183">
        <f>I428+I430+I433</f>
        <v>472.2</v>
      </c>
      <c r="J427" s="183">
        <f>J428+J430</f>
        <v>120</v>
      </c>
      <c r="K427" s="183">
        <f>K428+K430</f>
        <v>120</v>
      </c>
    </row>
    <row r="428" spans="2:11" ht="14.25" customHeight="1">
      <c r="B428" s="243" t="s">
        <v>323</v>
      </c>
      <c r="C428" s="318"/>
      <c r="D428" s="244" t="s">
        <v>244</v>
      </c>
      <c r="E428" s="244" t="s">
        <v>248</v>
      </c>
      <c r="F428" s="245" t="s">
        <v>564</v>
      </c>
      <c r="G428" s="244" t="s">
        <v>322</v>
      </c>
      <c r="H428" s="244"/>
      <c r="I428" s="183">
        <f>I429</f>
        <v>328.2</v>
      </c>
      <c r="J428" s="183">
        <f>J429</f>
        <v>60</v>
      </c>
      <c r="K428" s="183">
        <f>K429</f>
        <v>60</v>
      </c>
    </row>
    <row r="429" spans="2:11" ht="12.75" customHeight="1">
      <c r="B429" s="243" t="s">
        <v>273</v>
      </c>
      <c r="C429" s="318"/>
      <c r="D429" s="244" t="s">
        <v>244</v>
      </c>
      <c r="E429" s="244" t="s">
        <v>248</v>
      </c>
      <c r="F429" s="245" t="s">
        <v>564</v>
      </c>
      <c r="G429" s="244" t="s">
        <v>322</v>
      </c>
      <c r="H429" s="244">
        <v>2</v>
      </c>
      <c r="I429" s="183">
        <v>328.2</v>
      </c>
      <c r="J429" s="183">
        <v>60</v>
      </c>
      <c r="K429" s="183">
        <v>60</v>
      </c>
    </row>
    <row r="430" spans="2:11" ht="15.75" customHeight="1">
      <c r="B430" s="243" t="s">
        <v>565</v>
      </c>
      <c r="C430" s="318"/>
      <c r="D430" s="244" t="s">
        <v>244</v>
      </c>
      <c r="E430" s="244" t="s">
        <v>248</v>
      </c>
      <c r="F430" s="245" t="s">
        <v>564</v>
      </c>
      <c r="G430" s="244" t="s">
        <v>566</v>
      </c>
      <c r="H430" s="244"/>
      <c r="I430" s="183">
        <f>I431</f>
        <v>44</v>
      </c>
      <c r="J430" s="183">
        <f>J431</f>
        <v>60</v>
      </c>
      <c r="K430" s="183">
        <f>K431</f>
        <v>60</v>
      </c>
    </row>
    <row r="431" spans="2:11" ht="12.75" customHeight="1">
      <c r="B431" s="243" t="s">
        <v>323</v>
      </c>
      <c r="C431" s="318"/>
      <c r="D431" s="244" t="s">
        <v>244</v>
      </c>
      <c r="E431" s="244" t="s">
        <v>248</v>
      </c>
      <c r="F431" s="245" t="s">
        <v>564</v>
      </c>
      <c r="G431" s="244" t="s">
        <v>566</v>
      </c>
      <c r="H431" s="244"/>
      <c r="I431" s="183">
        <f>I432</f>
        <v>44</v>
      </c>
      <c r="J431" s="183">
        <f>J432</f>
        <v>60</v>
      </c>
      <c r="K431" s="183">
        <f>K432</f>
        <v>60</v>
      </c>
    </row>
    <row r="432" spans="2:11" ht="12.75" customHeight="1">
      <c r="B432" s="243" t="s">
        <v>273</v>
      </c>
      <c r="C432" s="318"/>
      <c r="D432" s="244" t="s">
        <v>244</v>
      </c>
      <c r="E432" s="244" t="s">
        <v>248</v>
      </c>
      <c r="F432" s="245" t="s">
        <v>564</v>
      </c>
      <c r="G432" s="244" t="s">
        <v>566</v>
      </c>
      <c r="H432" s="244" t="s">
        <v>297</v>
      </c>
      <c r="I432" s="183">
        <v>44</v>
      </c>
      <c r="J432" s="183">
        <v>60</v>
      </c>
      <c r="K432" s="183">
        <v>60</v>
      </c>
    </row>
    <row r="433" spans="2:11" ht="12.75" customHeight="1">
      <c r="B433" s="243" t="s">
        <v>344</v>
      </c>
      <c r="C433" s="318"/>
      <c r="D433" s="244" t="s">
        <v>244</v>
      </c>
      <c r="E433" s="244" t="s">
        <v>248</v>
      </c>
      <c r="F433" s="245" t="s">
        <v>564</v>
      </c>
      <c r="G433" s="244" t="s">
        <v>567</v>
      </c>
      <c r="H433" s="244"/>
      <c r="I433" s="183">
        <f>I434</f>
        <v>100</v>
      </c>
      <c r="J433" s="183">
        <f>J434</f>
        <v>0</v>
      </c>
      <c r="K433" s="183">
        <f>K434</f>
        <v>0</v>
      </c>
    </row>
    <row r="434" spans="2:11" ht="12.75" customHeight="1">
      <c r="B434" s="243" t="s">
        <v>273</v>
      </c>
      <c r="C434" s="318"/>
      <c r="D434" s="244" t="s">
        <v>244</v>
      </c>
      <c r="E434" s="244" t="s">
        <v>248</v>
      </c>
      <c r="F434" s="245" t="s">
        <v>564</v>
      </c>
      <c r="G434" s="244" t="s">
        <v>567</v>
      </c>
      <c r="H434" s="244" t="s">
        <v>297</v>
      </c>
      <c r="I434" s="183">
        <v>100</v>
      </c>
      <c r="J434" s="183"/>
      <c r="K434" s="183"/>
    </row>
    <row r="435" spans="2:11" ht="53.25" customHeight="1" hidden="1">
      <c r="B435" s="309" t="s">
        <v>570</v>
      </c>
      <c r="C435" s="318"/>
      <c r="D435" s="244" t="s">
        <v>244</v>
      </c>
      <c r="E435" s="244" t="s">
        <v>248</v>
      </c>
      <c r="F435" s="245" t="s">
        <v>571</v>
      </c>
      <c r="G435" s="244"/>
      <c r="H435" s="244"/>
      <c r="I435" s="183">
        <f>I436</f>
        <v>0</v>
      </c>
      <c r="J435" s="183">
        <f>J436</f>
        <v>0</v>
      </c>
      <c r="K435" s="183">
        <f>K436</f>
        <v>0</v>
      </c>
    </row>
    <row r="436" spans="2:11" ht="12.75" customHeight="1" hidden="1">
      <c r="B436" s="243" t="s">
        <v>321</v>
      </c>
      <c r="C436" s="318"/>
      <c r="D436" s="244" t="s">
        <v>244</v>
      </c>
      <c r="E436" s="244" t="s">
        <v>248</v>
      </c>
      <c r="F436" s="245" t="s">
        <v>571</v>
      </c>
      <c r="G436" s="244" t="s">
        <v>320</v>
      </c>
      <c r="H436" s="244"/>
      <c r="I436" s="183">
        <f>I437</f>
        <v>0</v>
      </c>
      <c r="J436" s="183">
        <f>J437</f>
        <v>0</v>
      </c>
      <c r="K436" s="183">
        <f>K437</f>
        <v>0</v>
      </c>
    </row>
    <row r="437" spans="2:11" ht="12.75" customHeight="1" hidden="1">
      <c r="B437" s="243" t="s">
        <v>323</v>
      </c>
      <c r="C437" s="318"/>
      <c r="D437" s="244" t="s">
        <v>244</v>
      </c>
      <c r="E437" s="244" t="s">
        <v>248</v>
      </c>
      <c r="F437" s="245" t="s">
        <v>571</v>
      </c>
      <c r="G437" s="244" t="s">
        <v>322</v>
      </c>
      <c r="H437" s="244"/>
      <c r="I437" s="183">
        <f>I438</f>
        <v>0</v>
      </c>
      <c r="J437" s="183">
        <f>J438</f>
        <v>0</v>
      </c>
      <c r="K437" s="183">
        <f>K438</f>
        <v>0</v>
      </c>
    </row>
    <row r="438" spans="2:11" ht="12.75" customHeight="1" hidden="1">
      <c r="B438" s="243" t="s">
        <v>275</v>
      </c>
      <c r="C438" s="318"/>
      <c r="D438" s="244" t="s">
        <v>244</v>
      </c>
      <c r="E438" s="244" t="s">
        <v>248</v>
      </c>
      <c r="F438" s="245" t="s">
        <v>571</v>
      </c>
      <c r="G438" s="244" t="s">
        <v>322</v>
      </c>
      <c r="H438" s="244" t="s">
        <v>307</v>
      </c>
      <c r="I438" s="183"/>
      <c r="J438" s="183"/>
      <c r="K438" s="183"/>
    </row>
    <row r="439" spans="2:11" ht="45" customHeight="1">
      <c r="B439" s="243" t="s">
        <v>568</v>
      </c>
      <c r="C439" s="318"/>
      <c r="D439" s="244" t="s">
        <v>244</v>
      </c>
      <c r="E439" s="244" t="s">
        <v>248</v>
      </c>
      <c r="F439" s="245" t="s">
        <v>569</v>
      </c>
      <c r="G439" s="244"/>
      <c r="H439" s="244"/>
      <c r="I439" s="183">
        <f>I440</f>
        <v>250</v>
      </c>
      <c r="J439" s="183">
        <f>J440</f>
        <v>0</v>
      </c>
      <c r="K439" s="183">
        <f>K440</f>
        <v>0</v>
      </c>
    </row>
    <row r="440" spans="2:11" ht="12.75" customHeight="1">
      <c r="B440" s="243" t="s">
        <v>321</v>
      </c>
      <c r="C440" s="318"/>
      <c r="D440" s="244" t="s">
        <v>244</v>
      </c>
      <c r="E440" s="244" t="s">
        <v>248</v>
      </c>
      <c r="F440" s="245" t="s">
        <v>569</v>
      </c>
      <c r="G440" s="244" t="s">
        <v>320</v>
      </c>
      <c r="H440" s="244"/>
      <c r="I440" s="183">
        <f>I441</f>
        <v>250</v>
      </c>
      <c r="J440" s="183">
        <f>J441</f>
        <v>0</v>
      </c>
      <c r="K440" s="183">
        <f>K441</f>
        <v>0</v>
      </c>
    </row>
    <row r="441" spans="2:11" ht="12.75" customHeight="1">
      <c r="B441" s="243" t="s">
        <v>344</v>
      </c>
      <c r="C441" s="318"/>
      <c r="D441" s="244" t="s">
        <v>244</v>
      </c>
      <c r="E441" s="244" t="s">
        <v>248</v>
      </c>
      <c r="F441" s="245" t="s">
        <v>569</v>
      </c>
      <c r="G441" s="244" t="s">
        <v>567</v>
      </c>
      <c r="H441" s="244"/>
      <c r="I441" s="183">
        <f>I442</f>
        <v>250</v>
      </c>
      <c r="J441" s="183">
        <f>J442</f>
        <v>0</v>
      </c>
      <c r="K441" s="183">
        <f>K442</f>
        <v>0</v>
      </c>
    </row>
    <row r="442" spans="2:11" ht="12.75" customHeight="1">
      <c r="B442" s="243" t="s">
        <v>273</v>
      </c>
      <c r="C442" s="318"/>
      <c r="D442" s="244" t="s">
        <v>244</v>
      </c>
      <c r="E442" s="244" t="s">
        <v>248</v>
      </c>
      <c r="F442" s="245" t="s">
        <v>569</v>
      </c>
      <c r="G442" s="244" t="s">
        <v>567</v>
      </c>
      <c r="H442" s="244" t="s">
        <v>297</v>
      </c>
      <c r="I442" s="183">
        <v>250</v>
      </c>
      <c r="J442" s="183"/>
      <c r="K442" s="183"/>
    </row>
    <row r="443" spans="2:11" ht="28.5" customHeight="1">
      <c r="B443" s="309" t="s">
        <v>572</v>
      </c>
      <c r="C443" s="318"/>
      <c r="D443" s="244" t="s">
        <v>244</v>
      </c>
      <c r="E443" s="244" t="s">
        <v>248</v>
      </c>
      <c r="F443" s="245" t="s">
        <v>573</v>
      </c>
      <c r="G443" s="244"/>
      <c r="H443" s="244"/>
      <c r="I443" s="183">
        <f>I444</f>
        <v>450</v>
      </c>
      <c r="J443" s="183">
        <f>J444</f>
        <v>710</v>
      </c>
      <c r="K443" s="183">
        <f>K444</f>
        <v>0</v>
      </c>
    </row>
    <row r="444" spans="2:11" ht="12.75" customHeight="1">
      <c r="B444" s="243" t="s">
        <v>321</v>
      </c>
      <c r="C444" s="318"/>
      <c r="D444" s="244" t="s">
        <v>244</v>
      </c>
      <c r="E444" s="244" t="s">
        <v>248</v>
      </c>
      <c r="F444" s="245" t="s">
        <v>573</v>
      </c>
      <c r="G444" s="244" t="s">
        <v>320</v>
      </c>
      <c r="H444" s="244"/>
      <c r="I444" s="183">
        <f>I445</f>
        <v>450</v>
      </c>
      <c r="J444" s="183">
        <f>J445</f>
        <v>710</v>
      </c>
      <c r="K444" s="183">
        <f>K445</f>
        <v>0</v>
      </c>
    </row>
    <row r="445" spans="2:11" ht="12.75" customHeight="1">
      <c r="B445" s="243" t="s">
        <v>323</v>
      </c>
      <c r="C445" s="318"/>
      <c r="D445" s="244" t="s">
        <v>244</v>
      </c>
      <c r="E445" s="244" t="s">
        <v>248</v>
      </c>
      <c r="F445" s="245" t="s">
        <v>573</v>
      </c>
      <c r="G445" s="244" t="s">
        <v>322</v>
      </c>
      <c r="H445" s="244"/>
      <c r="I445" s="183">
        <f>I446</f>
        <v>450</v>
      </c>
      <c r="J445" s="183">
        <f>J446</f>
        <v>710</v>
      </c>
      <c r="K445" s="183">
        <f>K446</f>
        <v>0</v>
      </c>
    </row>
    <row r="446" spans="2:11" ht="12.75" customHeight="1">
      <c r="B446" s="243" t="s">
        <v>275</v>
      </c>
      <c r="C446" s="318"/>
      <c r="D446" s="244" t="s">
        <v>244</v>
      </c>
      <c r="E446" s="244" t="s">
        <v>248</v>
      </c>
      <c r="F446" s="245" t="s">
        <v>573</v>
      </c>
      <c r="G446" s="244" t="s">
        <v>322</v>
      </c>
      <c r="H446" s="244" t="s">
        <v>307</v>
      </c>
      <c r="I446" s="183">
        <v>450</v>
      </c>
      <c r="J446" s="183">
        <v>710</v>
      </c>
      <c r="K446" s="183"/>
    </row>
    <row r="447" spans="2:11" ht="14.25" customHeight="1">
      <c r="B447" s="319" t="s">
        <v>249</v>
      </c>
      <c r="C447" s="318"/>
      <c r="D447" s="305" t="s">
        <v>244</v>
      </c>
      <c r="E447" s="305" t="s">
        <v>250</v>
      </c>
      <c r="F447" s="339"/>
      <c r="G447" s="287"/>
      <c r="H447" s="244"/>
      <c r="I447" s="183">
        <f>I448+I467</f>
        <v>1149.3</v>
      </c>
      <c r="J447" s="183">
        <f>J448+J467</f>
        <v>1099.3000000000002</v>
      </c>
      <c r="K447" s="183">
        <f>K448+K467</f>
        <v>1099.3000000000002</v>
      </c>
    </row>
    <row r="448" spans="2:11" ht="17.25" customHeight="1">
      <c r="B448" s="371" t="s">
        <v>277</v>
      </c>
      <c r="C448" s="318"/>
      <c r="D448" s="286">
        <v>1000</v>
      </c>
      <c r="E448" s="286">
        <v>1004</v>
      </c>
      <c r="F448" s="286" t="s">
        <v>278</v>
      </c>
      <c r="G448" s="302"/>
      <c r="H448" s="302"/>
      <c r="I448" s="183">
        <f>I449+I453+I457+I463+I474</f>
        <v>569.6999999999999</v>
      </c>
      <c r="J448" s="183">
        <f>J449+J453+J457+J463+J474</f>
        <v>519.7</v>
      </c>
      <c r="K448" s="183">
        <f>K449+K453+K457+K463+K474</f>
        <v>519.7</v>
      </c>
    </row>
    <row r="449" spans="2:11" ht="27.75" customHeight="1" hidden="1">
      <c r="B449" s="308" t="s">
        <v>175</v>
      </c>
      <c r="C449" s="318"/>
      <c r="D449" s="286">
        <v>1000</v>
      </c>
      <c r="E449" s="286">
        <v>1004</v>
      </c>
      <c r="F449" s="372" t="s">
        <v>579</v>
      </c>
      <c r="G449" s="302"/>
      <c r="H449" s="302"/>
      <c r="I449" s="183">
        <f>I450</f>
        <v>0</v>
      </c>
      <c r="J449" s="183">
        <f>J450</f>
        <v>0</v>
      </c>
      <c r="K449" s="183">
        <f>K450</f>
        <v>0</v>
      </c>
    </row>
    <row r="450" spans="2:11" ht="12.75" customHeight="1" hidden="1">
      <c r="B450" s="243" t="s">
        <v>321</v>
      </c>
      <c r="C450" s="318"/>
      <c r="D450" s="286">
        <v>1000</v>
      </c>
      <c r="E450" s="286">
        <v>1004</v>
      </c>
      <c r="F450" s="372" t="s">
        <v>579</v>
      </c>
      <c r="G450" s="244" t="s">
        <v>320</v>
      </c>
      <c r="H450" s="302"/>
      <c r="I450" s="183">
        <f>I451</f>
        <v>0</v>
      </c>
      <c r="J450" s="183">
        <f>J451</f>
        <v>0</v>
      </c>
      <c r="K450" s="183">
        <f>K451</f>
        <v>0</v>
      </c>
    </row>
    <row r="451" spans="2:11" ht="12.75" customHeight="1" hidden="1">
      <c r="B451" s="243" t="s">
        <v>580</v>
      </c>
      <c r="C451" s="318"/>
      <c r="D451" s="286">
        <v>1000</v>
      </c>
      <c r="E451" s="286">
        <v>1004</v>
      </c>
      <c r="F451" s="372" t="s">
        <v>579</v>
      </c>
      <c r="G451" s="244" t="s">
        <v>581</v>
      </c>
      <c r="H451" s="244"/>
      <c r="I451" s="183">
        <f>I452</f>
        <v>0</v>
      </c>
      <c r="J451" s="183">
        <f>J452</f>
        <v>0</v>
      </c>
      <c r="K451" s="183">
        <f>K452</f>
        <v>0</v>
      </c>
    </row>
    <row r="452" spans="2:11" ht="14.25" customHeight="1" hidden="1">
      <c r="B452" s="243" t="s">
        <v>275</v>
      </c>
      <c r="C452" s="318"/>
      <c r="D452" s="286">
        <v>1000</v>
      </c>
      <c r="E452" s="286">
        <v>1004</v>
      </c>
      <c r="F452" s="372" t="s">
        <v>579</v>
      </c>
      <c r="G452" s="244" t="s">
        <v>581</v>
      </c>
      <c r="H452" s="244" t="s">
        <v>307</v>
      </c>
      <c r="I452" s="183"/>
      <c r="J452" s="183"/>
      <c r="K452" s="183"/>
    </row>
    <row r="453" spans="2:11" ht="91.5" customHeight="1" hidden="1">
      <c r="B453" s="342" t="s">
        <v>176</v>
      </c>
      <c r="C453" s="318"/>
      <c r="D453" s="286">
        <v>1000</v>
      </c>
      <c r="E453" s="286">
        <v>1004</v>
      </c>
      <c r="F453" s="245" t="s">
        <v>278</v>
      </c>
      <c r="G453" s="244"/>
      <c r="H453" s="244"/>
      <c r="I453" s="183">
        <f>I454</f>
        <v>0</v>
      </c>
      <c r="J453" s="183">
        <f>J454</f>
        <v>0</v>
      </c>
      <c r="K453" s="183">
        <f>K454</f>
        <v>0</v>
      </c>
    </row>
    <row r="454" spans="2:11" ht="15.75" customHeight="1" hidden="1">
      <c r="B454" s="243" t="s">
        <v>321</v>
      </c>
      <c r="C454" s="318"/>
      <c r="D454" s="286">
        <v>1000</v>
      </c>
      <c r="E454" s="286">
        <v>1004</v>
      </c>
      <c r="F454" s="245" t="s">
        <v>584</v>
      </c>
      <c r="G454" s="244" t="s">
        <v>320</v>
      </c>
      <c r="H454" s="244"/>
      <c r="I454" s="183">
        <f>I455</f>
        <v>0</v>
      </c>
      <c r="J454" s="183">
        <f>J455</f>
        <v>0</v>
      </c>
      <c r="K454" s="183">
        <f>K455</f>
        <v>0</v>
      </c>
    </row>
    <row r="455" spans="2:11" ht="16.5" customHeight="1" hidden="1">
      <c r="B455" s="243" t="s">
        <v>580</v>
      </c>
      <c r="C455" s="318"/>
      <c r="D455" s="286">
        <v>1000</v>
      </c>
      <c r="E455" s="286">
        <v>1004</v>
      </c>
      <c r="F455" s="245" t="s">
        <v>584</v>
      </c>
      <c r="G455" s="244" t="s">
        <v>581</v>
      </c>
      <c r="H455" s="244"/>
      <c r="I455" s="183">
        <f>I456</f>
        <v>0</v>
      </c>
      <c r="J455" s="183">
        <f>J456</f>
        <v>0</v>
      </c>
      <c r="K455" s="183">
        <f>K456</f>
        <v>0</v>
      </c>
    </row>
    <row r="456" spans="2:11" ht="12.75" customHeight="1" hidden="1">
      <c r="B456" s="243" t="s">
        <v>274</v>
      </c>
      <c r="C456" s="318"/>
      <c r="D456" s="286">
        <v>1000</v>
      </c>
      <c r="E456" s="286">
        <v>1004</v>
      </c>
      <c r="F456" s="245" t="s">
        <v>584</v>
      </c>
      <c r="G456" s="244" t="s">
        <v>581</v>
      </c>
      <c r="H456" s="244" t="s">
        <v>333</v>
      </c>
      <c r="I456" s="183"/>
      <c r="J456" s="183"/>
      <c r="K456" s="183"/>
    </row>
    <row r="457" spans="2:11" ht="27.75" customHeight="1">
      <c r="B457" s="317" t="s">
        <v>177</v>
      </c>
      <c r="C457" s="318"/>
      <c r="D457" s="286">
        <v>1000</v>
      </c>
      <c r="E457" s="286">
        <v>1004</v>
      </c>
      <c r="F457" s="245" t="s">
        <v>278</v>
      </c>
      <c r="G457" s="302"/>
      <c r="H457" s="302"/>
      <c r="I457" s="183">
        <f>I458</f>
        <v>519.6999999999999</v>
      </c>
      <c r="J457" s="183">
        <f>J458</f>
        <v>469.7</v>
      </c>
      <c r="K457" s="183">
        <f>K458</f>
        <v>469.7</v>
      </c>
    </row>
    <row r="458" spans="2:11" ht="14.25" customHeight="1">
      <c r="B458" s="243" t="s">
        <v>321</v>
      </c>
      <c r="C458" s="318"/>
      <c r="D458" s="286">
        <v>1000</v>
      </c>
      <c r="E458" s="286">
        <v>1004</v>
      </c>
      <c r="F458" s="245" t="s">
        <v>585</v>
      </c>
      <c r="G458" s="244" t="s">
        <v>320</v>
      </c>
      <c r="H458" s="244"/>
      <c r="I458" s="183">
        <f>I459+I461</f>
        <v>519.6999999999999</v>
      </c>
      <c r="J458" s="183">
        <f>J459+J461</f>
        <v>469.7</v>
      </c>
      <c r="K458" s="183">
        <f>K459+K461</f>
        <v>469.7</v>
      </c>
    </row>
    <row r="459" spans="2:11" ht="13.5" customHeight="1">
      <c r="B459" s="243" t="s">
        <v>580</v>
      </c>
      <c r="C459" s="318"/>
      <c r="D459" s="286">
        <v>1000</v>
      </c>
      <c r="E459" s="286">
        <v>1004</v>
      </c>
      <c r="F459" s="245" t="s">
        <v>585</v>
      </c>
      <c r="G459" s="244" t="s">
        <v>581</v>
      </c>
      <c r="H459" s="244"/>
      <c r="I459" s="183">
        <f>I460</f>
        <v>449.4</v>
      </c>
      <c r="J459" s="183">
        <f>J460</f>
        <v>399.4</v>
      </c>
      <c r="K459" s="183">
        <f>K460</f>
        <v>399.4</v>
      </c>
    </row>
    <row r="460" spans="2:11" ht="12.75" customHeight="1">
      <c r="B460" s="243" t="s">
        <v>274</v>
      </c>
      <c r="C460" s="318"/>
      <c r="D460" s="286">
        <v>1000</v>
      </c>
      <c r="E460" s="286">
        <v>1004</v>
      </c>
      <c r="F460" s="245" t="s">
        <v>585</v>
      </c>
      <c r="G460" s="244" t="s">
        <v>581</v>
      </c>
      <c r="H460" s="244">
        <v>3</v>
      </c>
      <c r="I460" s="183">
        <v>449.4</v>
      </c>
      <c r="J460" s="183">
        <v>399.4</v>
      </c>
      <c r="K460" s="183">
        <v>399.4</v>
      </c>
    </row>
    <row r="461" spans="2:11" ht="16.5" customHeight="1">
      <c r="B461" s="243" t="s">
        <v>323</v>
      </c>
      <c r="C461" s="318"/>
      <c r="D461" s="286">
        <v>1000</v>
      </c>
      <c r="E461" s="286">
        <v>1004</v>
      </c>
      <c r="F461" s="245" t="s">
        <v>585</v>
      </c>
      <c r="G461" s="244" t="s">
        <v>322</v>
      </c>
      <c r="H461" s="244"/>
      <c r="I461" s="183">
        <f>I462</f>
        <v>70.3</v>
      </c>
      <c r="J461" s="183">
        <f>J462</f>
        <v>70.3</v>
      </c>
      <c r="K461" s="183">
        <f>K462</f>
        <v>70.3</v>
      </c>
    </row>
    <row r="462" spans="2:11" ht="16.5" customHeight="1">
      <c r="B462" s="243" t="s">
        <v>274</v>
      </c>
      <c r="C462" s="318"/>
      <c r="D462" s="286">
        <v>1000</v>
      </c>
      <c r="E462" s="286">
        <v>1004</v>
      </c>
      <c r="F462" s="245" t="s">
        <v>585</v>
      </c>
      <c r="G462" s="244" t="s">
        <v>322</v>
      </c>
      <c r="H462" s="244" t="s">
        <v>333</v>
      </c>
      <c r="I462" s="183">
        <v>70.3</v>
      </c>
      <c r="J462" s="183">
        <v>70.3</v>
      </c>
      <c r="K462" s="183">
        <v>70.3</v>
      </c>
    </row>
    <row r="463" spans="2:11" ht="53.25" customHeight="1" hidden="1">
      <c r="B463" s="309" t="s">
        <v>586</v>
      </c>
      <c r="C463" s="336"/>
      <c r="D463" s="286">
        <v>1000</v>
      </c>
      <c r="E463" s="286">
        <v>1004</v>
      </c>
      <c r="F463" s="326" t="s">
        <v>587</v>
      </c>
      <c r="G463" s="244"/>
      <c r="H463" s="244"/>
      <c r="I463" s="183">
        <f>I464</f>
        <v>0</v>
      </c>
      <c r="J463" s="183">
        <f>J464</f>
        <v>0</v>
      </c>
      <c r="K463" s="183">
        <f>K464</f>
        <v>0</v>
      </c>
    </row>
    <row r="464" spans="2:11" ht="14.25" customHeight="1" hidden="1">
      <c r="B464" s="299" t="s">
        <v>289</v>
      </c>
      <c r="C464" s="336"/>
      <c r="D464" s="286">
        <v>1000</v>
      </c>
      <c r="E464" s="286">
        <v>1004</v>
      </c>
      <c r="F464" s="326" t="s">
        <v>587</v>
      </c>
      <c r="G464" s="244" t="s">
        <v>320</v>
      </c>
      <c r="H464" s="244"/>
      <c r="I464" s="183">
        <f>I465</f>
        <v>0</v>
      </c>
      <c r="J464" s="183">
        <f>J465</f>
        <v>0</v>
      </c>
      <c r="K464" s="183">
        <f>K465</f>
        <v>0</v>
      </c>
    </row>
    <row r="465" spans="2:11" ht="14.25" customHeight="1" hidden="1">
      <c r="B465" s="299" t="s">
        <v>291</v>
      </c>
      <c r="C465" s="318"/>
      <c r="D465" s="286">
        <v>1000</v>
      </c>
      <c r="E465" s="286">
        <v>1004</v>
      </c>
      <c r="F465" s="326" t="s">
        <v>587</v>
      </c>
      <c r="G465" s="244" t="s">
        <v>322</v>
      </c>
      <c r="H465" s="244"/>
      <c r="I465" s="183">
        <f>I466</f>
        <v>0</v>
      </c>
      <c r="J465" s="183">
        <f>J466</f>
        <v>0</v>
      </c>
      <c r="K465" s="183">
        <f>K466</f>
        <v>0</v>
      </c>
    </row>
    <row r="466" spans="2:11" ht="12.75" customHeight="1" hidden="1">
      <c r="B466" s="243" t="s">
        <v>274</v>
      </c>
      <c r="C466" s="318"/>
      <c r="D466" s="286">
        <v>1000</v>
      </c>
      <c r="E466" s="286">
        <v>1004</v>
      </c>
      <c r="F466" s="326" t="s">
        <v>587</v>
      </c>
      <c r="G466" s="244" t="s">
        <v>322</v>
      </c>
      <c r="H466" s="244" t="s">
        <v>333</v>
      </c>
      <c r="I466" s="183"/>
      <c r="J466" s="183"/>
      <c r="K466" s="183"/>
    </row>
    <row r="467" spans="2:11" ht="12.75" customHeight="1">
      <c r="B467" s="291" t="s">
        <v>631</v>
      </c>
      <c r="C467" s="318"/>
      <c r="D467" s="286">
        <v>1000</v>
      </c>
      <c r="E467" s="286">
        <v>1004</v>
      </c>
      <c r="F467" s="326" t="s">
        <v>575</v>
      </c>
      <c r="G467" s="244"/>
      <c r="H467" s="244"/>
      <c r="I467" s="183">
        <f>I468</f>
        <v>579.6</v>
      </c>
      <c r="J467" s="183">
        <f>J468</f>
        <v>579.6</v>
      </c>
      <c r="K467" s="183">
        <f>K468</f>
        <v>579.6</v>
      </c>
    </row>
    <row r="468" spans="2:11" ht="27.75" customHeight="1">
      <c r="B468" s="373" t="s">
        <v>576</v>
      </c>
      <c r="C468" s="318"/>
      <c r="D468" s="286">
        <v>1000</v>
      </c>
      <c r="E468" s="286">
        <v>1004</v>
      </c>
      <c r="F468" s="374" t="s">
        <v>578</v>
      </c>
      <c r="G468" s="244"/>
      <c r="H468" s="244"/>
      <c r="I468" s="183">
        <f>I469</f>
        <v>579.6</v>
      </c>
      <c r="J468" s="183">
        <f>J469</f>
        <v>579.6</v>
      </c>
      <c r="K468" s="183">
        <f>K469</f>
        <v>579.6</v>
      </c>
    </row>
    <row r="469" spans="2:11" ht="12.75" customHeight="1">
      <c r="B469" s="343" t="s">
        <v>321</v>
      </c>
      <c r="C469" s="318"/>
      <c r="D469" s="286">
        <v>1000</v>
      </c>
      <c r="E469" s="286">
        <v>1004</v>
      </c>
      <c r="F469" s="374" t="s">
        <v>578</v>
      </c>
      <c r="G469" s="244" t="s">
        <v>320</v>
      </c>
      <c r="H469" s="244"/>
      <c r="I469" s="183">
        <f>I470</f>
        <v>579.6</v>
      </c>
      <c r="J469" s="183">
        <f>J470</f>
        <v>579.6</v>
      </c>
      <c r="K469" s="183">
        <f>K470</f>
        <v>579.6</v>
      </c>
    </row>
    <row r="470" spans="2:11" ht="12.75" customHeight="1">
      <c r="B470" s="343" t="s">
        <v>323</v>
      </c>
      <c r="C470" s="318"/>
      <c r="D470" s="286">
        <v>1000</v>
      </c>
      <c r="E470" s="286">
        <v>1004</v>
      </c>
      <c r="F470" s="374" t="s">
        <v>578</v>
      </c>
      <c r="G470" s="244" t="s">
        <v>322</v>
      </c>
      <c r="H470" s="244"/>
      <c r="I470" s="183">
        <f>I471+I472+I473</f>
        <v>579.6</v>
      </c>
      <c r="J470" s="183">
        <f>J471+J472+J473</f>
        <v>579.6</v>
      </c>
      <c r="K470" s="183">
        <f>K471+K472+K473</f>
        <v>579.6</v>
      </c>
    </row>
    <row r="471" spans="2:11" ht="12.75" customHeight="1">
      <c r="B471" s="243" t="s">
        <v>273</v>
      </c>
      <c r="C471" s="318"/>
      <c r="D471" s="286">
        <v>1000</v>
      </c>
      <c r="E471" s="286">
        <v>1004</v>
      </c>
      <c r="F471" s="374" t="s">
        <v>578</v>
      </c>
      <c r="G471" s="244" t="s">
        <v>322</v>
      </c>
      <c r="H471" s="244" t="s">
        <v>297</v>
      </c>
      <c r="I471" s="183">
        <v>295.6</v>
      </c>
      <c r="J471" s="183">
        <v>424.3</v>
      </c>
      <c r="K471" s="183">
        <v>424.7</v>
      </c>
    </row>
    <row r="472" spans="2:11" ht="12.75" customHeight="1">
      <c r="B472" s="243" t="s">
        <v>274</v>
      </c>
      <c r="C472" s="318"/>
      <c r="D472" s="286">
        <v>1000</v>
      </c>
      <c r="E472" s="286">
        <v>1004</v>
      </c>
      <c r="F472" s="374" t="s">
        <v>578</v>
      </c>
      <c r="G472" s="244" t="s">
        <v>322</v>
      </c>
      <c r="H472" s="244" t="s">
        <v>333</v>
      </c>
      <c r="I472" s="183">
        <v>284</v>
      </c>
      <c r="J472" s="183">
        <v>155.3</v>
      </c>
      <c r="K472" s="183">
        <v>154.9</v>
      </c>
    </row>
    <row r="473" spans="2:11" ht="12.75" customHeight="1">
      <c r="B473" s="243" t="s">
        <v>275</v>
      </c>
      <c r="C473" s="318"/>
      <c r="D473" s="286">
        <v>1000</v>
      </c>
      <c r="E473" s="286">
        <v>1004</v>
      </c>
      <c r="F473" s="374" t="s">
        <v>578</v>
      </c>
      <c r="G473" s="244" t="s">
        <v>322</v>
      </c>
      <c r="H473" s="244" t="s">
        <v>307</v>
      </c>
      <c r="I473" s="183"/>
      <c r="J473" s="183"/>
      <c r="K473" s="183"/>
    </row>
    <row r="474" spans="2:11" ht="40.5" customHeight="1">
      <c r="B474" s="317" t="s">
        <v>588</v>
      </c>
      <c r="C474" s="318"/>
      <c r="D474" s="286">
        <v>1000</v>
      </c>
      <c r="E474" s="286">
        <v>1004</v>
      </c>
      <c r="F474" s="286" t="s">
        <v>589</v>
      </c>
      <c r="G474" s="244"/>
      <c r="H474" s="244"/>
      <c r="I474" s="183">
        <f>I475</f>
        <v>50</v>
      </c>
      <c r="J474" s="183">
        <f>J475</f>
        <v>50</v>
      </c>
      <c r="K474" s="183">
        <f>K475</f>
        <v>50</v>
      </c>
    </row>
    <row r="475" spans="2:11" ht="14.25" customHeight="1">
      <c r="B475" s="243" t="s">
        <v>321</v>
      </c>
      <c r="C475" s="318"/>
      <c r="D475" s="286">
        <v>1000</v>
      </c>
      <c r="E475" s="286">
        <v>1004</v>
      </c>
      <c r="F475" s="286" t="s">
        <v>589</v>
      </c>
      <c r="G475" s="244" t="s">
        <v>320</v>
      </c>
      <c r="H475" s="244"/>
      <c r="I475" s="183">
        <f>I476</f>
        <v>50</v>
      </c>
      <c r="J475" s="183">
        <f>J476</f>
        <v>50</v>
      </c>
      <c r="K475" s="183">
        <f>K476</f>
        <v>50</v>
      </c>
    </row>
    <row r="476" spans="2:11" ht="14.25" customHeight="1">
      <c r="B476" s="243" t="s">
        <v>580</v>
      </c>
      <c r="C476" s="318"/>
      <c r="D476" s="286">
        <v>1000</v>
      </c>
      <c r="E476" s="286">
        <v>1004</v>
      </c>
      <c r="F476" s="286" t="s">
        <v>589</v>
      </c>
      <c r="G476" s="244" t="s">
        <v>581</v>
      </c>
      <c r="H476" s="244"/>
      <c r="I476" s="183">
        <f>I477</f>
        <v>50</v>
      </c>
      <c r="J476" s="183">
        <f>J477</f>
        <v>50</v>
      </c>
      <c r="K476" s="183">
        <f>K477</f>
        <v>50</v>
      </c>
    </row>
    <row r="477" spans="2:11" ht="15" customHeight="1">
      <c r="B477" s="243" t="s">
        <v>274</v>
      </c>
      <c r="C477" s="318"/>
      <c r="D477" s="286">
        <v>1000</v>
      </c>
      <c r="E477" s="286">
        <v>1004</v>
      </c>
      <c r="F477" s="286" t="s">
        <v>589</v>
      </c>
      <c r="G477" s="244" t="s">
        <v>581</v>
      </c>
      <c r="H477" s="244">
        <v>3</v>
      </c>
      <c r="I477" s="183">
        <v>50</v>
      </c>
      <c r="J477" s="183">
        <v>50</v>
      </c>
      <c r="K477" s="183">
        <v>50</v>
      </c>
    </row>
    <row r="478" spans="2:11" ht="15" customHeight="1">
      <c r="B478" s="319" t="s">
        <v>251</v>
      </c>
      <c r="C478" s="318"/>
      <c r="D478" s="305" t="s">
        <v>244</v>
      </c>
      <c r="E478" s="305" t="s">
        <v>252</v>
      </c>
      <c r="F478" s="244"/>
      <c r="G478" s="244"/>
      <c r="H478" s="244"/>
      <c r="I478" s="183">
        <f>I479+I491+I495</f>
        <v>2422.4</v>
      </c>
      <c r="J478" s="183">
        <f>J479</f>
        <v>1322.5</v>
      </c>
      <c r="K478" s="183">
        <f>K479</f>
        <v>1322.5</v>
      </c>
    </row>
    <row r="479" spans="2:11" ht="12.75" customHeight="1">
      <c r="B479" s="299" t="s">
        <v>277</v>
      </c>
      <c r="C479" s="300"/>
      <c r="D479" s="244" t="s">
        <v>244</v>
      </c>
      <c r="E479" s="244" t="s">
        <v>252</v>
      </c>
      <c r="F479" s="286" t="s">
        <v>278</v>
      </c>
      <c r="G479" s="244"/>
      <c r="H479" s="244"/>
      <c r="I479" s="183">
        <f>I480+I487</f>
        <v>1348.5</v>
      </c>
      <c r="J479" s="183">
        <f>J480</f>
        <v>1322.5</v>
      </c>
      <c r="K479" s="183">
        <f>K480</f>
        <v>1322.5</v>
      </c>
    </row>
    <row r="480" spans="2:11" ht="28.5">
      <c r="B480" s="317" t="s">
        <v>593</v>
      </c>
      <c r="C480" s="300"/>
      <c r="D480" s="244" t="s">
        <v>244</v>
      </c>
      <c r="E480" s="244" t="s">
        <v>252</v>
      </c>
      <c r="F480" s="245" t="s">
        <v>594</v>
      </c>
      <c r="G480" s="244"/>
      <c r="H480" s="244"/>
      <c r="I480" s="183">
        <f>I481+I484</f>
        <v>1322.5</v>
      </c>
      <c r="J480" s="183">
        <f>J481+J484</f>
        <v>1322.5</v>
      </c>
      <c r="K480" s="183">
        <f>K481+K484</f>
        <v>1322.5</v>
      </c>
    </row>
    <row r="481" spans="2:11" ht="32.25" customHeight="1">
      <c r="B481" s="309" t="s">
        <v>281</v>
      </c>
      <c r="C481" s="300"/>
      <c r="D481" s="244" t="s">
        <v>244</v>
      </c>
      <c r="E481" s="244" t="s">
        <v>252</v>
      </c>
      <c r="F481" s="245" t="s">
        <v>594</v>
      </c>
      <c r="G481" s="244" t="s">
        <v>282</v>
      </c>
      <c r="H481" s="244"/>
      <c r="I481" s="183">
        <f>I482</f>
        <v>1171.6</v>
      </c>
      <c r="J481" s="183">
        <f>J482</f>
        <v>1238.5</v>
      </c>
      <c r="K481" s="183">
        <f>K482</f>
        <v>1238.5</v>
      </c>
    </row>
    <row r="482" spans="2:11" ht="14.25" customHeight="1">
      <c r="B482" s="243" t="s">
        <v>283</v>
      </c>
      <c r="C482" s="307"/>
      <c r="D482" s="244" t="s">
        <v>244</v>
      </c>
      <c r="E482" s="244" t="s">
        <v>252</v>
      </c>
      <c r="F482" s="245" t="s">
        <v>594</v>
      </c>
      <c r="G482" s="244" t="s">
        <v>284</v>
      </c>
      <c r="H482" s="244"/>
      <c r="I482" s="183">
        <f>I483</f>
        <v>1171.6</v>
      </c>
      <c r="J482" s="183">
        <f>J483</f>
        <v>1238.5</v>
      </c>
      <c r="K482" s="183">
        <f>K483</f>
        <v>1238.5</v>
      </c>
    </row>
    <row r="483" spans="2:11" ht="12.75" customHeight="1">
      <c r="B483" s="243" t="s">
        <v>274</v>
      </c>
      <c r="C483" s="318"/>
      <c r="D483" s="244" t="s">
        <v>244</v>
      </c>
      <c r="E483" s="244" t="s">
        <v>252</v>
      </c>
      <c r="F483" s="245" t="s">
        <v>594</v>
      </c>
      <c r="G483" s="244" t="s">
        <v>284</v>
      </c>
      <c r="H483" s="244">
        <v>3</v>
      </c>
      <c r="I483" s="183">
        <v>1171.6</v>
      </c>
      <c r="J483" s="183">
        <v>1238.5</v>
      </c>
      <c r="K483" s="183">
        <v>1238.5</v>
      </c>
    </row>
    <row r="484" spans="2:11" ht="12.75" customHeight="1">
      <c r="B484" s="299" t="s">
        <v>289</v>
      </c>
      <c r="C484" s="318"/>
      <c r="D484" s="244" t="s">
        <v>244</v>
      </c>
      <c r="E484" s="244" t="s">
        <v>252</v>
      </c>
      <c r="F484" s="245" t="s">
        <v>594</v>
      </c>
      <c r="G484" s="244" t="s">
        <v>290</v>
      </c>
      <c r="H484" s="244"/>
      <c r="I484" s="183">
        <f>I485</f>
        <v>150.9</v>
      </c>
      <c r="J484" s="183">
        <f>J485</f>
        <v>84</v>
      </c>
      <c r="K484" s="183">
        <f>K485</f>
        <v>84</v>
      </c>
    </row>
    <row r="485" spans="2:11" ht="12.75" customHeight="1">
      <c r="B485" s="299" t="s">
        <v>291</v>
      </c>
      <c r="C485" s="318"/>
      <c r="D485" s="244" t="s">
        <v>244</v>
      </c>
      <c r="E485" s="244" t="s">
        <v>252</v>
      </c>
      <c r="F485" s="245" t="s">
        <v>594</v>
      </c>
      <c r="G485" s="244" t="s">
        <v>292</v>
      </c>
      <c r="H485" s="244"/>
      <c r="I485" s="183">
        <f>I486</f>
        <v>150.9</v>
      </c>
      <c r="J485" s="183">
        <f>J486</f>
        <v>84</v>
      </c>
      <c r="K485" s="183">
        <f>K486</f>
        <v>84</v>
      </c>
    </row>
    <row r="486" spans="2:11" ht="12.75" customHeight="1">
      <c r="B486" s="243" t="s">
        <v>274</v>
      </c>
      <c r="C486" s="318"/>
      <c r="D486" s="244" t="s">
        <v>244</v>
      </c>
      <c r="E486" s="244" t="s">
        <v>252</v>
      </c>
      <c r="F486" s="245" t="s">
        <v>594</v>
      </c>
      <c r="G486" s="244" t="s">
        <v>292</v>
      </c>
      <c r="H486" s="244">
        <v>3</v>
      </c>
      <c r="I486" s="183">
        <v>150.9</v>
      </c>
      <c r="J486" s="183">
        <v>84</v>
      </c>
      <c r="K486" s="183">
        <v>84</v>
      </c>
    </row>
    <row r="487" spans="2:11" ht="42.75">
      <c r="B487" s="312" t="s">
        <v>285</v>
      </c>
      <c r="C487" s="318"/>
      <c r="D487" s="244" t="s">
        <v>244</v>
      </c>
      <c r="E487" s="244" t="s">
        <v>252</v>
      </c>
      <c r="F487" s="286" t="s">
        <v>286</v>
      </c>
      <c r="G487" s="244"/>
      <c r="H487" s="244"/>
      <c r="I487" s="183">
        <f>I488</f>
        <v>26</v>
      </c>
      <c r="J487" s="183">
        <f>J488</f>
        <v>0</v>
      </c>
      <c r="K487" s="183">
        <f>K488</f>
        <v>0</v>
      </c>
    </row>
    <row r="488" spans="2:11" ht="31.5" customHeight="1">
      <c r="B488" s="314" t="s">
        <v>281</v>
      </c>
      <c r="C488" s="318"/>
      <c r="D488" s="244" t="s">
        <v>244</v>
      </c>
      <c r="E488" s="244" t="s">
        <v>252</v>
      </c>
      <c r="F488" s="286" t="s">
        <v>286</v>
      </c>
      <c r="G488" s="244" t="s">
        <v>282</v>
      </c>
      <c r="H488" s="244"/>
      <c r="I488" s="183">
        <f>I489</f>
        <v>26</v>
      </c>
      <c r="J488" s="183">
        <f>J489</f>
        <v>0</v>
      </c>
      <c r="K488" s="183">
        <f>K489</f>
        <v>0</v>
      </c>
    </row>
    <row r="489" spans="2:11" ht="12.75" customHeight="1">
      <c r="B489" s="243" t="s">
        <v>283</v>
      </c>
      <c r="C489" s="318"/>
      <c r="D489" s="244" t="s">
        <v>244</v>
      </c>
      <c r="E489" s="244" t="s">
        <v>252</v>
      </c>
      <c r="F489" s="286" t="s">
        <v>286</v>
      </c>
      <c r="G489" s="244" t="s">
        <v>284</v>
      </c>
      <c r="H489" s="244"/>
      <c r="I489" s="183">
        <f>I490</f>
        <v>26</v>
      </c>
      <c r="J489" s="183">
        <f>J490</f>
        <v>0</v>
      </c>
      <c r="K489" s="183">
        <f>K490</f>
        <v>0</v>
      </c>
    </row>
    <row r="490" spans="2:11" ht="12.75" customHeight="1">
      <c r="B490" s="243" t="s">
        <v>274</v>
      </c>
      <c r="C490" s="318"/>
      <c r="D490" s="244" t="s">
        <v>244</v>
      </c>
      <c r="E490" s="244" t="s">
        <v>252</v>
      </c>
      <c r="F490" s="286" t="s">
        <v>286</v>
      </c>
      <c r="G490" s="244" t="s">
        <v>284</v>
      </c>
      <c r="H490" s="244">
        <v>3</v>
      </c>
      <c r="I490" s="183">
        <v>26</v>
      </c>
      <c r="J490" s="183"/>
      <c r="K490" s="183"/>
    </row>
    <row r="491" spans="2:11" ht="75.75" customHeight="1">
      <c r="B491" s="345" t="s">
        <v>355</v>
      </c>
      <c r="C491" s="318"/>
      <c r="D491" s="244" t="s">
        <v>244</v>
      </c>
      <c r="E491" s="244" t="s">
        <v>252</v>
      </c>
      <c r="F491" s="286" t="s">
        <v>278</v>
      </c>
      <c r="G491" s="244"/>
      <c r="H491" s="244"/>
      <c r="I491" s="183">
        <f>I492</f>
        <v>869.1</v>
      </c>
      <c r="J491" s="183">
        <f>J492</f>
        <v>0</v>
      </c>
      <c r="K491" s="183">
        <f>K492</f>
        <v>0</v>
      </c>
    </row>
    <row r="492" spans="2:11" ht="12.75" customHeight="1">
      <c r="B492" s="346" t="s">
        <v>289</v>
      </c>
      <c r="C492" s="318"/>
      <c r="D492" s="244" t="s">
        <v>244</v>
      </c>
      <c r="E492" s="244" t="s">
        <v>252</v>
      </c>
      <c r="F492" s="286" t="s">
        <v>356</v>
      </c>
      <c r="G492" s="244" t="s">
        <v>290</v>
      </c>
      <c r="H492" s="244"/>
      <c r="I492" s="183">
        <f>I493</f>
        <v>869.1</v>
      </c>
      <c r="J492" s="183">
        <f>J493</f>
        <v>0</v>
      </c>
      <c r="K492" s="183">
        <f>K493</f>
        <v>0</v>
      </c>
    </row>
    <row r="493" spans="2:11" ht="12.75" customHeight="1">
      <c r="B493" s="346" t="s">
        <v>291</v>
      </c>
      <c r="C493" s="318"/>
      <c r="D493" s="244" t="s">
        <v>244</v>
      </c>
      <c r="E493" s="244" t="s">
        <v>252</v>
      </c>
      <c r="F493" s="286" t="s">
        <v>356</v>
      </c>
      <c r="G493" s="244" t="s">
        <v>292</v>
      </c>
      <c r="H493" s="244"/>
      <c r="I493" s="183">
        <f>I494</f>
        <v>869.1</v>
      </c>
      <c r="J493" s="183">
        <f>J494</f>
        <v>0</v>
      </c>
      <c r="K493" s="183">
        <f>K494</f>
        <v>0</v>
      </c>
    </row>
    <row r="494" spans="2:11" ht="12.75" customHeight="1">
      <c r="B494" s="314" t="s">
        <v>275</v>
      </c>
      <c r="C494" s="318"/>
      <c r="D494" s="244" t="s">
        <v>244</v>
      </c>
      <c r="E494" s="244" t="s">
        <v>252</v>
      </c>
      <c r="F494" s="286" t="s">
        <v>356</v>
      </c>
      <c r="G494" s="244" t="s">
        <v>292</v>
      </c>
      <c r="H494" s="244" t="s">
        <v>307</v>
      </c>
      <c r="I494" s="183">
        <v>869.1</v>
      </c>
      <c r="J494" s="183"/>
      <c r="K494" s="183"/>
    </row>
    <row r="495" spans="2:11" ht="79.5" customHeight="1">
      <c r="B495" s="345" t="s">
        <v>595</v>
      </c>
      <c r="C495" s="318"/>
      <c r="D495" s="244" t="s">
        <v>244</v>
      </c>
      <c r="E495" s="244" t="s">
        <v>252</v>
      </c>
      <c r="F495" s="286" t="s">
        <v>278</v>
      </c>
      <c r="G495" s="244"/>
      <c r="H495" s="244"/>
      <c r="I495" s="183">
        <f>I496+I499</f>
        <v>204.79999999999998</v>
      </c>
      <c r="J495" s="183">
        <f>J496+J499</f>
        <v>0</v>
      </c>
      <c r="K495" s="183">
        <f>K496+K499</f>
        <v>0</v>
      </c>
    </row>
    <row r="496" spans="2:11" ht="12.75" customHeight="1">
      <c r="B496" s="346" t="s">
        <v>289</v>
      </c>
      <c r="C496" s="318"/>
      <c r="D496" s="244" t="s">
        <v>244</v>
      </c>
      <c r="E496" s="244" t="s">
        <v>252</v>
      </c>
      <c r="F496" s="286" t="s">
        <v>596</v>
      </c>
      <c r="G496" s="244" t="s">
        <v>290</v>
      </c>
      <c r="H496" s="244"/>
      <c r="I496" s="183">
        <f>I497</f>
        <v>203.2</v>
      </c>
      <c r="J496" s="183">
        <f>J497</f>
        <v>0</v>
      </c>
      <c r="K496" s="183">
        <f>K497</f>
        <v>0</v>
      </c>
    </row>
    <row r="497" spans="2:11" ht="12.75" customHeight="1">
      <c r="B497" s="346" t="s">
        <v>291</v>
      </c>
      <c r="C497" s="318"/>
      <c r="D497" s="244" t="s">
        <v>244</v>
      </c>
      <c r="E497" s="244" t="s">
        <v>252</v>
      </c>
      <c r="F497" s="286" t="s">
        <v>596</v>
      </c>
      <c r="G497" s="244" t="s">
        <v>292</v>
      </c>
      <c r="H497" s="244"/>
      <c r="I497" s="183">
        <f>I498</f>
        <v>203.2</v>
      </c>
      <c r="J497" s="183">
        <f>J498</f>
        <v>0</v>
      </c>
      <c r="K497" s="183">
        <f>K498</f>
        <v>0</v>
      </c>
    </row>
    <row r="498" spans="2:11" ht="12.75" customHeight="1">
      <c r="B498" s="243" t="s">
        <v>274</v>
      </c>
      <c r="C498" s="318"/>
      <c r="D498" s="244" t="s">
        <v>244</v>
      </c>
      <c r="E498" s="244" t="s">
        <v>252</v>
      </c>
      <c r="F498" s="286" t="s">
        <v>596</v>
      </c>
      <c r="G498" s="244" t="s">
        <v>292</v>
      </c>
      <c r="H498" s="244" t="s">
        <v>333</v>
      </c>
      <c r="I498" s="183">
        <v>203.2</v>
      </c>
      <c r="J498" s="183"/>
      <c r="K498" s="183"/>
    </row>
    <row r="499" spans="2:11" ht="12.75" customHeight="1">
      <c r="B499" s="299" t="s">
        <v>293</v>
      </c>
      <c r="C499" s="318"/>
      <c r="D499" s="244" t="s">
        <v>244</v>
      </c>
      <c r="E499" s="244" t="s">
        <v>252</v>
      </c>
      <c r="F499" s="286" t="s">
        <v>596</v>
      </c>
      <c r="G499" s="244" t="s">
        <v>294</v>
      </c>
      <c r="H499" s="244"/>
      <c r="I499" s="183">
        <f>I500</f>
        <v>1.6</v>
      </c>
      <c r="J499" s="183">
        <f>J500</f>
        <v>0</v>
      </c>
      <c r="K499" s="183">
        <f>K500</f>
        <v>0</v>
      </c>
    </row>
    <row r="500" spans="2:11" ht="12.75" customHeight="1">
      <c r="B500" s="299" t="s">
        <v>295</v>
      </c>
      <c r="C500" s="318"/>
      <c r="D500" s="244" t="s">
        <v>244</v>
      </c>
      <c r="E500" s="244" t="s">
        <v>252</v>
      </c>
      <c r="F500" s="286" t="s">
        <v>596</v>
      </c>
      <c r="G500" s="244" t="s">
        <v>296</v>
      </c>
      <c r="H500" s="244"/>
      <c r="I500" s="183">
        <f>I501</f>
        <v>1.6</v>
      </c>
      <c r="J500" s="183">
        <f>J501</f>
        <v>0</v>
      </c>
      <c r="K500" s="183">
        <f>K501</f>
        <v>0</v>
      </c>
    </row>
    <row r="501" spans="2:11" ht="12.75" customHeight="1">
      <c r="B501" s="243" t="s">
        <v>274</v>
      </c>
      <c r="C501" s="318"/>
      <c r="D501" s="244" t="s">
        <v>244</v>
      </c>
      <c r="E501" s="244" t="s">
        <v>252</v>
      </c>
      <c r="F501" s="286" t="s">
        <v>596</v>
      </c>
      <c r="G501" s="244" t="s">
        <v>296</v>
      </c>
      <c r="H501" s="244" t="s">
        <v>333</v>
      </c>
      <c r="I501" s="183">
        <v>1.6</v>
      </c>
      <c r="J501" s="183"/>
      <c r="K501" s="183"/>
    </row>
    <row r="502" spans="2:11" ht="12.75" customHeight="1" hidden="1">
      <c r="B502" s="243"/>
      <c r="C502" s="318"/>
      <c r="D502" s="244" t="s">
        <v>244</v>
      </c>
      <c r="E502" s="244" t="s">
        <v>252</v>
      </c>
      <c r="F502" s="286"/>
      <c r="G502" s="244" t="s">
        <v>296</v>
      </c>
      <c r="H502" s="244"/>
      <c r="I502" s="183"/>
      <c r="J502" s="183"/>
      <c r="K502" s="183"/>
    </row>
    <row r="503" spans="2:11" ht="12.75" customHeight="1" hidden="1">
      <c r="B503" s="243"/>
      <c r="C503" s="318"/>
      <c r="D503" s="244" t="s">
        <v>244</v>
      </c>
      <c r="E503" s="244" t="s">
        <v>252</v>
      </c>
      <c r="F503" s="286"/>
      <c r="G503" s="244"/>
      <c r="H503" s="244"/>
      <c r="I503" s="183"/>
      <c r="J503" s="183"/>
      <c r="K503" s="183"/>
    </row>
    <row r="504" spans="2:12" ht="14.25" customHeight="1">
      <c r="B504" s="334" t="s">
        <v>632</v>
      </c>
      <c r="C504" s="375">
        <v>901</v>
      </c>
      <c r="D504" s="302"/>
      <c r="E504" s="302"/>
      <c r="F504" s="335"/>
      <c r="G504" s="302"/>
      <c r="H504" s="302"/>
      <c r="I504" s="294">
        <f>I510+I527+I534+I570+I612+I618+I606+I631</f>
        <v>25288.2</v>
      </c>
      <c r="J504" s="294">
        <f>J510+J527+J534+J570+J612+J618+J606+J631</f>
        <v>16507</v>
      </c>
      <c r="K504" s="294">
        <f>K510+K527+K534+K570+K612+K618+K606+K631</f>
        <v>20280</v>
      </c>
      <c r="L504" s="298"/>
    </row>
    <row r="505" spans="2:11" ht="12.75" customHeight="1" hidden="1">
      <c r="B505" s="299" t="s">
        <v>272</v>
      </c>
      <c r="C505" s="328"/>
      <c r="D505" s="302"/>
      <c r="E505" s="244"/>
      <c r="F505" s="244"/>
      <c r="G505" s="244"/>
      <c r="H505" s="244" t="s">
        <v>537</v>
      </c>
      <c r="I505" s="183"/>
      <c r="J505" s="183"/>
      <c r="K505" s="183"/>
    </row>
    <row r="506" spans="2:11" ht="12.75" customHeight="1">
      <c r="B506" s="299" t="s">
        <v>273</v>
      </c>
      <c r="C506" s="301"/>
      <c r="D506" s="302"/>
      <c r="E506" s="244"/>
      <c r="F506" s="244"/>
      <c r="G506" s="244"/>
      <c r="H506" s="287">
        <v>2</v>
      </c>
      <c r="I506" s="183">
        <f>I516+I519+I541+I545+I549+I561+I565+I569+I576+I580+I584+I588+I601+I617+I630+I522+I557+I638+I597</f>
        <v>20628.100000000002</v>
      </c>
      <c r="J506" s="183">
        <f>J516+J519+J541+J545+J549+J561+J565+J569+J576+J580+J584+J588+J601+J617+J630+J522+J557+J638</f>
        <v>12052.4</v>
      </c>
      <c r="K506" s="183">
        <f>K516+K519+K541+K545+K549+K561+K565+K569+K576+K580+K584+K588+K601+K617+K630+K522+K557+K638</f>
        <v>15797.6</v>
      </c>
    </row>
    <row r="507" spans="2:11" ht="14.25" customHeight="1">
      <c r="B507" s="299" t="s">
        <v>274</v>
      </c>
      <c r="C507" s="301"/>
      <c r="D507" s="302"/>
      <c r="E507" s="244"/>
      <c r="F507" s="244"/>
      <c r="G507" s="244"/>
      <c r="H507" s="287">
        <v>3</v>
      </c>
      <c r="I507" s="183">
        <f>I554+I592+I605+I624+I526+I611</f>
        <v>3840.7999999999997</v>
      </c>
      <c r="J507" s="183">
        <f>J554+J592+J605+J624</f>
        <v>3655.6</v>
      </c>
      <c r="K507" s="183">
        <f>K554+K592+K605+K624</f>
        <v>3655.6</v>
      </c>
    </row>
    <row r="508" spans="2:11" ht="12.75" customHeight="1">
      <c r="B508" s="299" t="s">
        <v>275</v>
      </c>
      <c r="C508" s="301"/>
      <c r="D508" s="302"/>
      <c r="E508" s="244"/>
      <c r="F508" s="244"/>
      <c r="G508" s="244"/>
      <c r="H508" s="287">
        <v>4</v>
      </c>
      <c r="I508" s="183">
        <f>I533</f>
        <v>819.3</v>
      </c>
      <c r="J508" s="183">
        <f>J533</f>
        <v>799</v>
      </c>
      <c r="K508" s="183">
        <f>K533</f>
        <v>826.8</v>
      </c>
    </row>
    <row r="509" spans="2:11" ht="12.75" customHeight="1" hidden="1">
      <c r="B509" s="299" t="s">
        <v>276</v>
      </c>
      <c r="C509" s="301"/>
      <c r="D509" s="302"/>
      <c r="E509" s="244"/>
      <c r="F509" s="244"/>
      <c r="G509" s="244"/>
      <c r="H509" s="287">
        <v>6</v>
      </c>
      <c r="I509" s="183"/>
      <c r="J509" s="183"/>
      <c r="K509" s="183"/>
    </row>
    <row r="510" spans="2:11" ht="12.75" customHeight="1">
      <c r="B510" s="295" t="s">
        <v>185</v>
      </c>
      <c r="C510" s="301"/>
      <c r="D510" s="302" t="s">
        <v>186</v>
      </c>
      <c r="E510" s="244"/>
      <c r="F510" s="244"/>
      <c r="G510" s="244"/>
      <c r="H510" s="287"/>
      <c r="I510" s="294">
        <f>I511</f>
        <v>3580.5</v>
      </c>
      <c r="J510" s="294">
        <f>J511</f>
        <v>2277.5</v>
      </c>
      <c r="K510" s="294">
        <f>K511</f>
        <v>2765.5</v>
      </c>
    </row>
    <row r="511" spans="2:11" ht="26.25" customHeight="1">
      <c r="B511" s="303" t="s">
        <v>195</v>
      </c>
      <c r="C511" s="318"/>
      <c r="D511" s="305" t="s">
        <v>186</v>
      </c>
      <c r="E511" s="305" t="s">
        <v>196</v>
      </c>
      <c r="F511" s="244"/>
      <c r="G511" s="244"/>
      <c r="H511" s="244"/>
      <c r="I511" s="183">
        <f>I512</f>
        <v>3580.5</v>
      </c>
      <c r="J511" s="183">
        <f>J512</f>
        <v>2277.5</v>
      </c>
      <c r="K511" s="183">
        <f>K512</f>
        <v>2765.5</v>
      </c>
    </row>
    <row r="512" spans="2:11" ht="14.25" customHeight="1">
      <c r="B512" s="243" t="s">
        <v>277</v>
      </c>
      <c r="C512" s="307"/>
      <c r="D512" s="244" t="s">
        <v>186</v>
      </c>
      <c r="E512" s="244" t="s">
        <v>196</v>
      </c>
      <c r="F512" s="286" t="s">
        <v>278</v>
      </c>
      <c r="G512" s="244"/>
      <c r="H512" s="244"/>
      <c r="I512" s="183">
        <f>I513+I523</f>
        <v>3580.5</v>
      </c>
      <c r="J512" s="183">
        <f>J513</f>
        <v>2277.5</v>
      </c>
      <c r="K512" s="183">
        <f>K513</f>
        <v>2765.5</v>
      </c>
    </row>
    <row r="513" spans="2:11" ht="12.75" customHeight="1">
      <c r="B513" s="308" t="s">
        <v>303</v>
      </c>
      <c r="C513" s="307"/>
      <c r="D513" s="244" t="s">
        <v>186</v>
      </c>
      <c r="E513" s="244" t="s">
        <v>196</v>
      </c>
      <c r="F513" s="245" t="s">
        <v>304</v>
      </c>
      <c r="G513" s="244"/>
      <c r="H513" s="244"/>
      <c r="I513" s="183">
        <f>I514+I517+I520</f>
        <v>3496.3</v>
      </c>
      <c r="J513" s="183">
        <f>J514+J517</f>
        <v>2277.5</v>
      </c>
      <c r="K513" s="183">
        <f>K514+K517</f>
        <v>2765.5</v>
      </c>
    </row>
    <row r="514" spans="2:11" ht="41.25" customHeight="1">
      <c r="B514" s="309" t="s">
        <v>281</v>
      </c>
      <c r="C514" s="307"/>
      <c r="D514" s="244" t="s">
        <v>186</v>
      </c>
      <c r="E514" s="244" t="s">
        <v>196</v>
      </c>
      <c r="F514" s="245" t="s">
        <v>304</v>
      </c>
      <c r="G514" s="244" t="s">
        <v>282</v>
      </c>
      <c r="H514" s="244"/>
      <c r="I514" s="183">
        <f>I515</f>
        <v>2987.4</v>
      </c>
      <c r="J514" s="183">
        <f>J515</f>
        <v>1966.5</v>
      </c>
      <c r="K514" s="183">
        <f>K515</f>
        <v>2466.5</v>
      </c>
    </row>
    <row r="515" spans="2:11" ht="14.25" customHeight="1">
      <c r="B515" s="243" t="s">
        <v>283</v>
      </c>
      <c r="C515" s="313"/>
      <c r="D515" s="244" t="s">
        <v>186</v>
      </c>
      <c r="E515" s="244" t="s">
        <v>196</v>
      </c>
      <c r="F515" s="245" t="s">
        <v>304</v>
      </c>
      <c r="G515" s="244" t="s">
        <v>284</v>
      </c>
      <c r="H515" s="244"/>
      <c r="I515" s="183">
        <f>I516</f>
        <v>2987.4</v>
      </c>
      <c r="J515" s="183">
        <f>J516</f>
        <v>1966.5</v>
      </c>
      <c r="K515" s="183">
        <f>K516</f>
        <v>2466.5</v>
      </c>
    </row>
    <row r="516" spans="2:11" ht="15" customHeight="1">
      <c r="B516" s="243" t="s">
        <v>273</v>
      </c>
      <c r="C516" s="313"/>
      <c r="D516" s="244" t="s">
        <v>186</v>
      </c>
      <c r="E516" s="244" t="s">
        <v>196</v>
      </c>
      <c r="F516" s="245" t="s">
        <v>304</v>
      </c>
      <c r="G516" s="244" t="s">
        <v>284</v>
      </c>
      <c r="H516" s="244">
        <v>2</v>
      </c>
      <c r="I516" s="183">
        <v>2987.4</v>
      </c>
      <c r="J516" s="183">
        <v>1966.5</v>
      </c>
      <c r="K516" s="183">
        <v>2466.5</v>
      </c>
    </row>
    <row r="517" spans="2:11" ht="15" customHeight="1">
      <c r="B517" s="299" t="s">
        <v>289</v>
      </c>
      <c r="C517" s="313"/>
      <c r="D517" s="244" t="s">
        <v>186</v>
      </c>
      <c r="E517" s="244" t="s">
        <v>196</v>
      </c>
      <c r="F517" s="245" t="s">
        <v>304</v>
      </c>
      <c r="G517" s="244" t="s">
        <v>290</v>
      </c>
      <c r="H517" s="244"/>
      <c r="I517" s="183">
        <f>I518</f>
        <v>505.8</v>
      </c>
      <c r="J517" s="183">
        <f>J518</f>
        <v>311</v>
      </c>
      <c r="K517" s="183">
        <f>K518</f>
        <v>299</v>
      </c>
    </row>
    <row r="518" spans="2:11" ht="15" customHeight="1">
      <c r="B518" s="299" t="s">
        <v>291</v>
      </c>
      <c r="C518" s="313"/>
      <c r="D518" s="244" t="s">
        <v>186</v>
      </c>
      <c r="E518" s="244" t="s">
        <v>196</v>
      </c>
      <c r="F518" s="245" t="s">
        <v>304</v>
      </c>
      <c r="G518" s="244" t="s">
        <v>292</v>
      </c>
      <c r="H518" s="244"/>
      <c r="I518" s="183">
        <f>I519</f>
        <v>505.8</v>
      </c>
      <c r="J518" s="183">
        <f>J519</f>
        <v>311</v>
      </c>
      <c r="K518" s="183">
        <f>K519</f>
        <v>299</v>
      </c>
    </row>
    <row r="519" spans="2:11" ht="15" customHeight="1">
      <c r="B519" s="243" t="s">
        <v>273</v>
      </c>
      <c r="C519" s="313"/>
      <c r="D519" s="244" t="s">
        <v>186</v>
      </c>
      <c r="E519" s="244" t="s">
        <v>196</v>
      </c>
      <c r="F519" s="245" t="s">
        <v>304</v>
      </c>
      <c r="G519" s="244" t="s">
        <v>292</v>
      </c>
      <c r="H519" s="244">
        <v>2</v>
      </c>
      <c r="I519" s="183">
        <v>505.8</v>
      </c>
      <c r="J519" s="183">
        <v>311</v>
      </c>
      <c r="K519" s="183">
        <v>299</v>
      </c>
    </row>
    <row r="520" spans="2:11" ht="15" customHeight="1">
      <c r="B520" s="310" t="s">
        <v>293</v>
      </c>
      <c r="C520" s="313"/>
      <c r="D520" s="244" t="s">
        <v>186</v>
      </c>
      <c r="E520" s="244" t="s">
        <v>196</v>
      </c>
      <c r="F520" s="245" t="s">
        <v>304</v>
      </c>
      <c r="G520" s="244" t="s">
        <v>294</v>
      </c>
      <c r="H520" s="244"/>
      <c r="I520" s="183">
        <f>I521</f>
        <v>3.1</v>
      </c>
      <c r="J520" s="183">
        <f>J521</f>
        <v>0</v>
      </c>
      <c r="K520" s="183">
        <f>K521</f>
        <v>0</v>
      </c>
    </row>
    <row r="521" spans="2:11" ht="15" customHeight="1">
      <c r="B521" s="310" t="s">
        <v>295</v>
      </c>
      <c r="C521" s="313"/>
      <c r="D521" s="244" t="s">
        <v>186</v>
      </c>
      <c r="E521" s="244" t="s">
        <v>196</v>
      </c>
      <c r="F521" s="245" t="s">
        <v>304</v>
      </c>
      <c r="G521" s="244" t="s">
        <v>296</v>
      </c>
      <c r="H521" s="244"/>
      <c r="I521" s="183">
        <f>I522</f>
        <v>3.1</v>
      </c>
      <c r="J521" s="183">
        <f>J522</f>
        <v>0</v>
      </c>
      <c r="K521" s="183">
        <f>K522</f>
        <v>0</v>
      </c>
    </row>
    <row r="522" spans="2:11" ht="15" customHeight="1">
      <c r="B522" s="310" t="s">
        <v>273</v>
      </c>
      <c r="C522" s="313"/>
      <c r="D522" s="244" t="s">
        <v>186</v>
      </c>
      <c r="E522" s="244" t="s">
        <v>196</v>
      </c>
      <c r="F522" s="245" t="s">
        <v>304</v>
      </c>
      <c r="G522" s="244" t="s">
        <v>296</v>
      </c>
      <c r="H522" s="244" t="s">
        <v>297</v>
      </c>
      <c r="I522" s="183">
        <v>3.1</v>
      </c>
      <c r="J522" s="183"/>
      <c r="K522" s="183"/>
    </row>
    <row r="523" spans="2:11" ht="43.5" customHeight="1">
      <c r="B523" s="312" t="s">
        <v>285</v>
      </c>
      <c r="C523" s="313"/>
      <c r="D523" s="244" t="s">
        <v>186</v>
      </c>
      <c r="E523" s="244" t="s">
        <v>196</v>
      </c>
      <c r="F523" s="245" t="s">
        <v>286</v>
      </c>
      <c r="G523" s="244"/>
      <c r="H523" s="244"/>
      <c r="I523" s="183">
        <f>I524</f>
        <v>84.2</v>
      </c>
      <c r="J523" s="183">
        <f>J524</f>
        <v>0</v>
      </c>
      <c r="K523" s="183">
        <f>K524</f>
        <v>0</v>
      </c>
    </row>
    <row r="524" spans="2:11" ht="41.25" customHeight="1">
      <c r="B524" s="314" t="s">
        <v>281</v>
      </c>
      <c r="C524" s="313"/>
      <c r="D524" s="244" t="s">
        <v>186</v>
      </c>
      <c r="E524" s="244" t="s">
        <v>196</v>
      </c>
      <c r="F524" s="245" t="s">
        <v>286</v>
      </c>
      <c r="G524" s="244" t="s">
        <v>282</v>
      </c>
      <c r="H524" s="244"/>
      <c r="I524" s="183">
        <f>I525</f>
        <v>84.2</v>
      </c>
      <c r="J524" s="183">
        <f>J525</f>
        <v>0</v>
      </c>
      <c r="K524" s="183">
        <f>K525</f>
        <v>0</v>
      </c>
    </row>
    <row r="525" spans="2:11" ht="15" customHeight="1">
      <c r="B525" s="243" t="s">
        <v>283</v>
      </c>
      <c r="C525" s="313"/>
      <c r="D525" s="244" t="s">
        <v>186</v>
      </c>
      <c r="E525" s="244" t="s">
        <v>196</v>
      </c>
      <c r="F525" s="245" t="s">
        <v>286</v>
      </c>
      <c r="G525" s="244" t="s">
        <v>284</v>
      </c>
      <c r="H525" s="244"/>
      <c r="I525" s="183">
        <f>I526</f>
        <v>84.2</v>
      </c>
      <c r="J525" s="183">
        <f>J526</f>
        <v>0</v>
      </c>
      <c r="K525" s="183">
        <f>K526</f>
        <v>0</v>
      </c>
    </row>
    <row r="526" spans="2:11" ht="15" customHeight="1">
      <c r="B526" s="243" t="s">
        <v>274</v>
      </c>
      <c r="C526" s="313"/>
      <c r="D526" s="244" t="s">
        <v>186</v>
      </c>
      <c r="E526" s="244" t="s">
        <v>196</v>
      </c>
      <c r="F526" s="245" t="s">
        <v>286</v>
      </c>
      <c r="G526" s="244" t="s">
        <v>284</v>
      </c>
      <c r="H526" s="244" t="s">
        <v>333</v>
      </c>
      <c r="I526" s="183">
        <v>84.2</v>
      </c>
      <c r="J526" s="183"/>
      <c r="K526" s="183"/>
    </row>
    <row r="527" spans="2:11" ht="15" customHeight="1">
      <c r="B527" s="295" t="s">
        <v>201</v>
      </c>
      <c r="C527" s="313"/>
      <c r="D527" s="302" t="s">
        <v>202</v>
      </c>
      <c r="E527" s="302"/>
      <c r="F527" s="302"/>
      <c r="G527" s="302"/>
      <c r="H527" s="302"/>
      <c r="I527" s="294">
        <f>I530</f>
        <v>819.3</v>
      </c>
      <c r="J527" s="294">
        <f>J530</f>
        <v>799</v>
      </c>
      <c r="K527" s="294">
        <f>K530</f>
        <v>826.8</v>
      </c>
    </row>
    <row r="528" spans="2:11" ht="14.25" customHeight="1">
      <c r="B528" s="319" t="s">
        <v>203</v>
      </c>
      <c r="C528" s="313"/>
      <c r="D528" s="305" t="s">
        <v>202</v>
      </c>
      <c r="E528" s="305" t="s">
        <v>204</v>
      </c>
      <c r="F528" s="376"/>
      <c r="G528" s="244"/>
      <c r="H528" s="244"/>
      <c r="I528" s="183">
        <f>I529</f>
        <v>819.3</v>
      </c>
      <c r="J528" s="183">
        <f>J529</f>
        <v>799</v>
      </c>
      <c r="K528" s="183">
        <f>K529</f>
        <v>826.8</v>
      </c>
    </row>
    <row r="529" spans="2:11" ht="14.25" customHeight="1">
      <c r="B529" s="299" t="s">
        <v>277</v>
      </c>
      <c r="C529" s="313"/>
      <c r="D529" s="244" t="s">
        <v>202</v>
      </c>
      <c r="E529" s="244" t="s">
        <v>204</v>
      </c>
      <c r="F529" s="286" t="s">
        <v>278</v>
      </c>
      <c r="G529" s="302"/>
      <c r="H529" s="302"/>
      <c r="I529" s="183">
        <f>I530</f>
        <v>819.3</v>
      </c>
      <c r="J529" s="183">
        <f>J530</f>
        <v>799</v>
      </c>
      <c r="K529" s="183">
        <f>K530</f>
        <v>826.8</v>
      </c>
    </row>
    <row r="530" spans="2:11" ht="26.25" customHeight="1">
      <c r="B530" s="308" t="s">
        <v>357</v>
      </c>
      <c r="C530" s="328"/>
      <c r="D530" s="244" t="s">
        <v>202</v>
      </c>
      <c r="E530" s="244" t="s">
        <v>204</v>
      </c>
      <c r="F530" s="244" t="s">
        <v>358</v>
      </c>
      <c r="G530" s="244"/>
      <c r="H530" s="244"/>
      <c r="I530" s="183">
        <f>I531</f>
        <v>819.3</v>
      </c>
      <c r="J530" s="183">
        <f>J531</f>
        <v>799</v>
      </c>
      <c r="K530" s="183">
        <f>K531</f>
        <v>826.8</v>
      </c>
    </row>
    <row r="531" spans="2:11" ht="14.25" customHeight="1">
      <c r="B531" s="299" t="s">
        <v>359</v>
      </c>
      <c r="C531" s="301"/>
      <c r="D531" s="244" t="s">
        <v>202</v>
      </c>
      <c r="E531" s="244" t="s">
        <v>204</v>
      </c>
      <c r="F531" s="244" t="s">
        <v>358</v>
      </c>
      <c r="G531" s="244" t="s">
        <v>360</v>
      </c>
      <c r="H531" s="244"/>
      <c r="I531" s="183">
        <f>I532</f>
        <v>819.3</v>
      </c>
      <c r="J531" s="183">
        <f>J532</f>
        <v>799</v>
      </c>
      <c r="K531" s="183">
        <f>K532</f>
        <v>826.8</v>
      </c>
    </row>
    <row r="532" spans="2:11" ht="14.25" customHeight="1">
      <c r="B532" s="299" t="s">
        <v>361</v>
      </c>
      <c r="C532" s="301"/>
      <c r="D532" s="244" t="s">
        <v>202</v>
      </c>
      <c r="E532" s="244" t="s">
        <v>204</v>
      </c>
      <c r="F532" s="244" t="s">
        <v>358</v>
      </c>
      <c r="G532" s="244" t="s">
        <v>362</v>
      </c>
      <c r="H532" s="244"/>
      <c r="I532" s="183">
        <f>I533</f>
        <v>819.3</v>
      </c>
      <c r="J532" s="183">
        <f>J533</f>
        <v>799</v>
      </c>
      <c r="K532" s="183">
        <f>K533</f>
        <v>826.8</v>
      </c>
    </row>
    <row r="533" spans="2:11" ht="14.25" customHeight="1">
      <c r="B533" s="243" t="s">
        <v>275</v>
      </c>
      <c r="C533" s="307"/>
      <c r="D533" s="244" t="s">
        <v>202</v>
      </c>
      <c r="E533" s="244" t="s">
        <v>204</v>
      </c>
      <c r="F533" s="244" t="s">
        <v>358</v>
      </c>
      <c r="G533" s="244" t="s">
        <v>362</v>
      </c>
      <c r="H533" s="244" t="s">
        <v>307</v>
      </c>
      <c r="I533" s="183">
        <v>819.3</v>
      </c>
      <c r="J533" s="183">
        <v>799</v>
      </c>
      <c r="K533" s="183">
        <v>826.8</v>
      </c>
    </row>
    <row r="534" spans="2:11" ht="12.75" customHeight="1">
      <c r="B534" s="295" t="s">
        <v>205</v>
      </c>
      <c r="C534" s="318"/>
      <c r="D534" s="302" t="s">
        <v>206</v>
      </c>
      <c r="E534" s="244"/>
      <c r="F534" s="244"/>
      <c r="G534" s="244"/>
      <c r="H534" s="244"/>
      <c r="I534" s="183">
        <f>I535</f>
        <v>8758.6</v>
      </c>
      <c r="J534" s="183">
        <f>J535</f>
        <v>6745.3</v>
      </c>
      <c r="K534" s="183">
        <f>K535</f>
        <v>7530</v>
      </c>
    </row>
    <row r="535" spans="2:11" ht="12.75" customHeight="1">
      <c r="B535" s="319" t="s">
        <v>209</v>
      </c>
      <c r="C535" s="307"/>
      <c r="D535" s="305" t="s">
        <v>206</v>
      </c>
      <c r="E535" s="305" t="s">
        <v>210</v>
      </c>
      <c r="F535" s="244"/>
      <c r="G535" s="244"/>
      <c r="H535" s="244"/>
      <c r="I535" s="183">
        <f>I536</f>
        <v>8758.6</v>
      </c>
      <c r="J535" s="183">
        <f>J536</f>
        <v>6745.3</v>
      </c>
      <c r="K535" s="183">
        <f>K536</f>
        <v>7530</v>
      </c>
    </row>
    <row r="536" spans="2:11" ht="26.25" customHeight="1">
      <c r="B536" s="320" t="s">
        <v>365</v>
      </c>
      <c r="C536" s="307"/>
      <c r="D536" s="244" t="s">
        <v>206</v>
      </c>
      <c r="E536" s="244" t="s">
        <v>210</v>
      </c>
      <c r="F536" s="321" t="s">
        <v>366</v>
      </c>
      <c r="G536" s="244"/>
      <c r="H536" s="244"/>
      <c r="I536" s="183">
        <f>I537+I542+I546+I558+I562+I566+I555</f>
        <v>8758.6</v>
      </c>
      <c r="J536" s="183">
        <f>J537+J542+J546+J558+J562+J566</f>
        <v>6745.3</v>
      </c>
      <c r="K536" s="183">
        <f>K537+K542+K546+K558+K562+K566</f>
        <v>7530</v>
      </c>
    </row>
    <row r="537" spans="2:11" ht="12.75" customHeight="1" hidden="1">
      <c r="B537" s="349" t="s">
        <v>367</v>
      </c>
      <c r="C537" s="307"/>
      <c r="D537" s="244" t="s">
        <v>206</v>
      </c>
      <c r="E537" s="244" t="s">
        <v>210</v>
      </c>
      <c r="F537" s="321" t="s">
        <v>368</v>
      </c>
      <c r="G537" s="244"/>
      <c r="H537" s="244"/>
      <c r="I537" s="183">
        <f>I539</f>
        <v>0</v>
      </c>
      <c r="J537" s="183">
        <f>J539</f>
        <v>0</v>
      </c>
      <c r="K537" s="183">
        <f>K539</f>
        <v>0</v>
      </c>
    </row>
    <row r="538" spans="2:11" ht="14.25" customHeight="1" hidden="1">
      <c r="B538" s="350"/>
      <c r="C538" s="307"/>
      <c r="D538" s="244"/>
      <c r="E538" s="244"/>
      <c r="F538" s="321"/>
      <c r="G538" s="244"/>
      <c r="H538" s="244"/>
      <c r="I538" s="183"/>
      <c r="J538" s="183"/>
      <c r="K538" s="183"/>
    </row>
    <row r="539" spans="2:11" ht="14.25" customHeight="1" hidden="1">
      <c r="B539" s="299" t="s">
        <v>289</v>
      </c>
      <c r="C539" s="300"/>
      <c r="D539" s="244" t="s">
        <v>206</v>
      </c>
      <c r="E539" s="244" t="s">
        <v>210</v>
      </c>
      <c r="F539" s="321" t="s">
        <v>368</v>
      </c>
      <c r="G539" s="244" t="s">
        <v>290</v>
      </c>
      <c r="H539" s="244"/>
      <c r="I539" s="183">
        <f>I540</f>
        <v>0</v>
      </c>
      <c r="J539" s="183">
        <f>J540</f>
        <v>0</v>
      </c>
      <c r="K539" s="183">
        <f>K540</f>
        <v>0</v>
      </c>
    </row>
    <row r="540" spans="2:11" ht="12.75" customHeight="1" hidden="1">
      <c r="B540" s="299" t="s">
        <v>291</v>
      </c>
      <c r="C540" s="300"/>
      <c r="D540" s="244" t="s">
        <v>206</v>
      </c>
      <c r="E540" s="244" t="s">
        <v>210</v>
      </c>
      <c r="F540" s="321" t="s">
        <v>368</v>
      </c>
      <c r="G540" s="244" t="s">
        <v>292</v>
      </c>
      <c r="H540" s="244"/>
      <c r="I540" s="183">
        <f>I541</f>
        <v>0</v>
      </c>
      <c r="J540" s="183">
        <f>J541</f>
        <v>0</v>
      </c>
      <c r="K540" s="183">
        <f>K541</f>
        <v>0</v>
      </c>
    </row>
    <row r="541" spans="2:11" ht="12.75" customHeight="1" hidden="1">
      <c r="B541" s="243" t="s">
        <v>273</v>
      </c>
      <c r="C541" s="307"/>
      <c r="D541" s="244" t="s">
        <v>206</v>
      </c>
      <c r="E541" s="244" t="s">
        <v>210</v>
      </c>
      <c r="F541" s="321" t="s">
        <v>368</v>
      </c>
      <c r="G541" s="244" t="s">
        <v>292</v>
      </c>
      <c r="H541" s="244" t="s">
        <v>297</v>
      </c>
      <c r="I541" s="183"/>
      <c r="J541" s="183"/>
      <c r="K541" s="183"/>
    </row>
    <row r="542" spans="2:11" ht="26.25" customHeight="1" hidden="1">
      <c r="B542" s="342" t="s">
        <v>369</v>
      </c>
      <c r="C542" s="307"/>
      <c r="D542" s="244" t="s">
        <v>206</v>
      </c>
      <c r="E542" s="244" t="s">
        <v>210</v>
      </c>
      <c r="F542" s="321" t="s">
        <v>370</v>
      </c>
      <c r="G542" s="244"/>
      <c r="H542" s="244"/>
      <c r="I542" s="183">
        <f>I543</f>
        <v>0</v>
      </c>
      <c r="J542" s="183">
        <f>J543</f>
        <v>0</v>
      </c>
      <c r="K542" s="183">
        <f>K543</f>
        <v>0</v>
      </c>
    </row>
    <row r="543" spans="2:11" ht="12.75" customHeight="1" hidden="1">
      <c r="B543" s="299" t="s">
        <v>289</v>
      </c>
      <c r="C543" s="307"/>
      <c r="D543" s="244" t="s">
        <v>206</v>
      </c>
      <c r="E543" s="244" t="s">
        <v>210</v>
      </c>
      <c r="F543" s="321" t="s">
        <v>370</v>
      </c>
      <c r="G543" s="244" t="s">
        <v>290</v>
      </c>
      <c r="H543" s="244"/>
      <c r="I543" s="183">
        <f>I544</f>
        <v>0</v>
      </c>
      <c r="J543" s="183">
        <f>J544</f>
        <v>0</v>
      </c>
      <c r="K543" s="183">
        <f>K544</f>
        <v>0</v>
      </c>
    </row>
    <row r="544" spans="2:11" ht="14.25" customHeight="1" hidden="1">
      <c r="B544" s="299" t="s">
        <v>291</v>
      </c>
      <c r="C544" s="307"/>
      <c r="D544" s="244" t="s">
        <v>206</v>
      </c>
      <c r="E544" s="244" t="s">
        <v>210</v>
      </c>
      <c r="F544" s="321" t="s">
        <v>370</v>
      </c>
      <c r="G544" s="244" t="s">
        <v>292</v>
      </c>
      <c r="H544" s="244"/>
      <c r="I544" s="183">
        <f>I545</f>
        <v>0</v>
      </c>
      <c r="J544" s="183">
        <f>J545</f>
        <v>0</v>
      </c>
      <c r="K544" s="183">
        <f>K545</f>
        <v>0</v>
      </c>
    </row>
    <row r="545" spans="2:11" ht="12.75" customHeight="1" hidden="1">
      <c r="B545" s="243" t="s">
        <v>273</v>
      </c>
      <c r="C545" s="300"/>
      <c r="D545" s="244" t="s">
        <v>206</v>
      </c>
      <c r="E545" s="244" t="s">
        <v>210</v>
      </c>
      <c r="F545" s="321" t="s">
        <v>370</v>
      </c>
      <c r="G545" s="244" t="s">
        <v>292</v>
      </c>
      <c r="H545" s="244" t="s">
        <v>297</v>
      </c>
      <c r="I545" s="183"/>
      <c r="J545" s="183"/>
      <c r="K545" s="183"/>
    </row>
    <row r="546" spans="2:11" ht="12.75" customHeight="1">
      <c r="B546" s="342" t="s">
        <v>371</v>
      </c>
      <c r="C546" s="300"/>
      <c r="D546" s="244" t="s">
        <v>206</v>
      </c>
      <c r="E546" s="244" t="s">
        <v>210</v>
      </c>
      <c r="F546" s="321" t="s">
        <v>372</v>
      </c>
      <c r="G546" s="244"/>
      <c r="H546" s="244"/>
      <c r="I546" s="183">
        <f>I547+I550</f>
        <v>709.6</v>
      </c>
      <c r="J546" s="183">
        <f>J547+J550</f>
        <v>6000</v>
      </c>
      <c r="K546" s="183">
        <f>K547+K550</f>
        <v>6000</v>
      </c>
    </row>
    <row r="547" spans="2:11" ht="14.25" customHeight="1">
      <c r="B547" s="299" t="s">
        <v>289</v>
      </c>
      <c r="C547" s="307"/>
      <c r="D547" s="244" t="s">
        <v>206</v>
      </c>
      <c r="E547" s="244" t="s">
        <v>210</v>
      </c>
      <c r="F547" s="321" t="s">
        <v>372</v>
      </c>
      <c r="G547" s="244" t="s">
        <v>290</v>
      </c>
      <c r="H547" s="244"/>
      <c r="I547" s="183">
        <f>I548</f>
        <v>709.6</v>
      </c>
      <c r="J547" s="183">
        <f>J548</f>
        <v>6000</v>
      </c>
      <c r="K547" s="183">
        <f>K548</f>
        <v>6000</v>
      </c>
    </row>
    <row r="548" spans="2:11" ht="14.25" customHeight="1">
      <c r="B548" s="299" t="s">
        <v>291</v>
      </c>
      <c r="C548" s="318"/>
      <c r="D548" s="244" t="s">
        <v>206</v>
      </c>
      <c r="E548" s="244" t="s">
        <v>210</v>
      </c>
      <c r="F548" s="321" t="s">
        <v>372</v>
      </c>
      <c r="G548" s="244" t="s">
        <v>292</v>
      </c>
      <c r="H548" s="244"/>
      <c r="I548" s="183">
        <f>I549</f>
        <v>709.6</v>
      </c>
      <c r="J548" s="183">
        <f>J549</f>
        <v>6000</v>
      </c>
      <c r="K548" s="183">
        <f>K549</f>
        <v>6000</v>
      </c>
    </row>
    <row r="549" spans="2:11" ht="14.25" customHeight="1">
      <c r="B549" s="243" t="s">
        <v>273</v>
      </c>
      <c r="C549" s="307"/>
      <c r="D549" s="244" t="s">
        <v>206</v>
      </c>
      <c r="E549" s="244" t="s">
        <v>210</v>
      </c>
      <c r="F549" s="321" t="s">
        <v>372</v>
      </c>
      <c r="G549" s="244" t="s">
        <v>292</v>
      </c>
      <c r="H549" s="244" t="s">
        <v>297</v>
      </c>
      <c r="I549" s="183">
        <v>709.6</v>
      </c>
      <c r="J549" s="183">
        <v>6000</v>
      </c>
      <c r="K549" s="183">
        <v>6000</v>
      </c>
    </row>
    <row r="550" spans="2:11" ht="26.25" customHeight="1" hidden="1">
      <c r="B550" s="243" t="s">
        <v>373</v>
      </c>
      <c r="C550" s="307"/>
      <c r="D550" s="244" t="s">
        <v>206</v>
      </c>
      <c r="E550" s="244" t="s">
        <v>210</v>
      </c>
      <c r="F550" s="321" t="s">
        <v>374</v>
      </c>
      <c r="G550" s="244"/>
      <c r="H550" s="244"/>
      <c r="I550" s="183">
        <f>I551</f>
        <v>0</v>
      </c>
      <c r="J550" s="183">
        <f>J551</f>
        <v>0</v>
      </c>
      <c r="K550" s="183">
        <f>K551</f>
        <v>0</v>
      </c>
    </row>
    <row r="551" spans="2:11" ht="14.25" customHeight="1" hidden="1">
      <c r="B551" s="299" t="s">
        <v>289</v>
      </c>
      <c r="C551" s="307"/>
      <c r="D551" s="244" t="s">
        <v>206</v>
      </c>
      <c r="E551" s="244" t="s">
        <v>210</v>
      </c>
      <c r="F551" s="321" t="s">
        <v>374</v>
      </c>
      <c r="G551" s="244" t="s">
        <v>290</v>
      </c>
      <c r="H551" s="244"/>
      <c r="I551" s="183">
        <f>I552</f>
        <v>0</v>
      </c>
      <c r="J551" s="183">
        <f>J552</f>
        <v>0</v>
      </c>
      <c r="K551" s="183">
        <f>K552</f>
        <v>0</v>
      </c>
    </row>
    <row r="552" spans="2:11" ht="14.25" customHeight="1" hidden="1">
      <c r="B552" s="299" t="s">
        <v>291</v>
      </c>
      <c r="C552" s="307"/>
      <c r="D552" s="244" t="s">
        <v>206</v>
      </c>
      <c r="E552" s="244" t="s">
        <v>210</v>
      </c>
      <c r="F552" s="321" t="s">
        <v>374</v>
      </c>
      <c r="G552" s="244" t="s">
        <v>292</v>
      </c>
      <c r="H552" s="244"/>
      <c r="I552" s="183">
        <f>I554</f>
        <v>0</v>
      </c>
      <c r="J552" s="183">
        <f>J554</f>
        <v>0</v>
      </c>
      <c r="K552" s="183">
        <f>K554</f>
        <v>0</v>
      </c>
    </row>
    <row r="553" spans="2:11" ht="14.25" customHeight="1" hidden="1">
      <c r="B553" s="243"/>
      <c r="C553" s="307"/>
      <c r="D553" s="244"/>
      <c r="E553" s="244"/>
      <c r="F553" s="321" t="s">
        <v>633</v>
      </c>
      <c r="G553" s="244"/>
      <c r="H553" s="244"/>
      <c r="I553" s="183"/>
      <c r="J553" s="183"/>
      <c r="K553" s="183"/>
    </row>
    <row r="554" spans="2:11" ht="14.25" customHeight="1" hidden="1">
      <c r="B554" s="243" t="s">
        <v>274</v>
      </c>
      <c r="C554" s="300"/>
      <c r="D554" s="244" t="s">
        <v>206</v>
      </c>
      <c r="E554" s="244" t="s">
        <v>210</v>
      </c>
      <c r="F554" s="321" t="s">
        <v>374</v>
      </c>
      <c r="G554" s="244" t="s">
        <v>292</v>
      </c>
      <c r="H554" s="244" t="s">
        <v>333</v>
      </c>
      <c r="I554" s="183"/>
      <c r="J554" s="183"/>
      <c r="K554" s="183"/>
    </row>
    <row r="555" spans="2:11" ht="14.25" customHeight="1">
      <c r="B555" s="342" t="s">
        <v>359</v>
      </c>
      <c r="C555" s="300"/>
      <c r="D555" s="244" t="s">
        <v>206</v>
      </c>
      <c r="E555" s="244" t="s">
        <v>210</v>
      </c>
      <c r="F555" s="321" t="s">
        <v>372</v>
      </c>
      <c r="G555" s="244" t="s">
        <v>360</v>
      </c>
      <c r="H555" s="244"/>
      <c r="I555" s="183">
        <f>I556</f>
        <v>403.4</v>
      </c>
      <c r="J555" s="183">
        <f>J556</f>
        <v>0</v>
      </c>
      <c r="K555" s="183">
        <f>K556</f>
        <v>0</v>
      </c>
    </row>
    <row r="556" spans="2:11" ht="14.25" customHeight="1">
      <c r="B556" s="342" t="s">
        <v>156</v>
      </c>
      <c r="C556" s="300"/>
      <c r="D556" s="244" t="s">
        <v>206</v>
      </c>
      <c r="E556" s="244" t="s">
        <v>210</v>
      </c>
      <c r="F556" s="321" t="s">
        <v>372</v>
      </c>
      <c r="G556" s="244" t="s">
        <v>376</v>
      </c>
      <c r="H556" s="244"/>
      <c r="I556" s="183">
        <f>I557</f>
        <v>403.4</v>
      </c>
      <c r="J556" s="183">
        <f>J557</f>
        <v>0</v>
      </c>
      <c r="K556" s="183">
        <f>K557</f>
        <v>0</v>
      </c>
    </row>
    <row r="557" spans="2:11" ht="14.25" customHeight="1">
      <c r="B557" s="243" t="s">
        <v>273</v>
      </c>
      <c r="C557" s="300"/>
      <c r="D557" s="244" t="s">
        <v>206</v>
      </c>
      <c r="E557" s="244" t="s">
        <v>210</v>
      </c>
      <c r="F557" s="321" t="s">
        <v>372</v>
      </c>
      <c r="G557" s="244" t="s">
        <v>376</v>
      </c>
      <c r="H557" s="244" t="s">
        <v>297</v>
      </c>
      <c r="I557" s="183">
        <v>403.4</v>
      </c>
      <c r="J557" s="183"/>
      <c r="K557" s="183"/>
    </row>
    <row r="558" spans="2:11" ht="26.25" customHeight="1">
      <c r="B558" s="322" t="s">
        <v>377</v>
      </c>
      <c r="C558" s="300"/>
      <c r="D558" s="244" t="s">
        <v>206</v>
      </c>
      <c r="E558" s="244" t="s">
        <v>210</v>
      </c>
      <c r="F558" s="321" t="s">
        <v>378</v>
      </c>
      <c r="G558" s="244"/>
      <c r="H558" s="244"/>
      <c r="I558" s="183">
        <f>I559</f>
        <v>110</v>
      </c>
      <c r="J558" s="183">
        <f>J559</f>
        <v>0</v>
      </c>
      <c r="K558" s="183">
        <f>K559</f>
        <v>0</v>
      </c>
    </row>
    <row r="559" spans="2:11" ht="14.25" customHeight="1">
      <c r="B559" s="342" t="s">
        <v>359</v>
      </c>
      <c r="C559" s="307"/>
      <c r="D559" s="244" t="s">
        <v>206</v>
      </c>
      <c r="E559" s="244" t="s">
        <v>210</v>
      </c>
      <c r="F559" s="321" t="s">
        <v>378</v>
      </c>
      <c r="G559" s="244" t="s">
        <v>360</v>
      </c>
      <c r="H559" s="244"/>
      <c r="I559" s="183">
        <f>I560</f>
        <v>110</v>
      </c>
      <c r="J559" s="183">
        <f>J560</f>
        <v>0</v>
      </c>
      <c r="K559" s="183">
        <f>K560</f>
        <v>0</v>
      </c>
    </row>
    <row r="560" spans="2:11" ht="12.75" customHeight="1">
      <c r="B560" s="342" t="s">
        <v>156</v>
      </c>
      <c r="C560" s="300"/>
      <c r="D560" s="244" t="s">
        <v>206</v>
      </c>
      <c r="E560" s="244" t="s">
        <v>210</v>
      </c>
      <c r="F560" s="321" t="s">
        <v>378</v>
      </c>
      <c r="G560" s="244" t="s">
        <v>376</v>
      </c>
      <c r="H560" s="244"/>
      <c r="I560" s="183">
        <f>I561</f>
        <v>110</v>
      </c>
      <c r="J560" s="183">
        <f>J561</f>
        <v>0</v>
      </c>
      <c r="K560" s="183">
        <f>K561</f>
        <v>0</v>
      </c>
    </row>
    <row r="561" spans="2:11" ht="12.75" customHeight="1">
      <c r="B561" s="243" t="s">
        <v>273</v>
      </c>
      <c r="C561" s="300"/>
      <c r="D561" s="244" t="s">
        <v>206</v>
      </c>
      <c r="E561" s="244" t="s">
        <v>210</v>
      </c>
      <c r="F561" s="321" t="s">
        <v>378</v>
      </c>
      <c r="G561" s="244" t="s">
        <v>376</v>
      </c>
      <c r="H561" s="244" t="s">
        <v>297</v>
      </c>
      <c r="I561" s="183">
        <v>110</v>
      </c>
      <c r="J561" s="183"/>
      <c r="K561" s="183"/>
    </row>
    <row r="562" spans="2:11" ht="14.25" customHeight="1">
      <c r="B562" s="337" t="s">
        <v>379</v>
      </c>
      <c r="C562" s="300"/>
      <c r="D562" s="244" t="s">
        <v>206</v>
      </c>
      <c r="E562" s="244" t="s">
        <v>210</v>
      </c>
      <c r="F562" s="321" t="s">
        <v>380</v>
      </c>
      <c r="G562" s="244"/>
      <c r="H562" s="244"/>
      <c r="I562" s="183">
        <f>I563</f>
        <v>7535.6</v>
      </c>
      <c r="J562" s="183">
        <f>J563</f>
        <v>745.3</v>
      </c>
      <c r="K562" s="183">
        <f>K563</f>
        <v>1530</v>
      </c>
    </row>
    <row r="563" spans="2:11" ht="12.75" customHeight="1">
      <c r="B563" s="342" t="s">
        <v>359</v>
      </c>
      <c r="C563" s="307"/>
      <c r="D563" s="244" t="s">
        <v>206</v>
      </c>
      <c r="E563" s="244" t="s">
        <v>210</v>
      </c>
      <c r="F563" s="321" t="s">
        <v>380</v>
      </c>
      <c r="G563" s="244" t="s">
        <v>360</v>
      </c>
      <c r="H563" s="244"/>
      <c r="I563" s="183">
        <f>I564</f>
        <v>7535.6</v>
      </c>
      <c r="J563" s="183">
        <f>J564</f>
        <v>745.3</v>
      </c>
      <c r="K563" s="183">
        <f>K564</f>
        <v>1530</v>
      </c>
    </row>
    <row r="564" spans="2:11" ht="12.75" customHeight="1">
      <c r="B564" s="342" t="s">
        <v>156</v>
      </c>
      <c r="C564" s="307"/>
      <c r="D564" s="244" t="s">
        <v>206</v>
      </c>
      <c r="E564" s="244" t="s">
        <v>210</v>
      </c>
      <c r="F564" s="321" t="s">
        <v>380</v>
      </c>
      <c r="G564" s="244" t="s">
        <v>376</v>
      </c>
      <c r="H564" s="244"/>
      <c r="I564" s="183">
        <f>I565</f>
        <v>7535.6</v>
      </c>
      <c r="J564" s="183">
        <f>J565</f>
        <v>745.3</v>
      </c>
      <c r="K564" s="183">
        <f>K565</f>
        <v>1530</v>
      </c>
    </row>
    <row r="565" spans="2:11" ht="14.25" customHeight="1">
      <c r="B565" s="243" t="s">
        <v>273</v>
      </c>
      <c r="C565" s="307"/>
      <c r="D565" s="244" t="s">
        <v>206</v>
      </c>
      <c r="E565" s="244" t="s">
        <v>210</v>
      </c>
      <c r="F565" s="321" t="s">
        <v>380</v>
      </c>
      <c r="G565" s="244" t="s">
        <v>376</v>
      </c>
      <c r="H565" s="244" t="s">
        <v>297</v>
      </c>
      <c r="I565" s="183">
        <v>7535.6</v>
      </c>
      <c r="J565" s="183">
        <v>745.3</v>
      </c>
      <c r="K565" s="183">
        <v>1530</v>
      </c>
    </row>
    <row r="566" spans="2:11" ht="26.25" customHeight="1" hidden="1">
      <c r="B566" s="322" t="s">
        <v>381</v>
      </c>
      <c r="C566" s="328"/>
      <c r="D566" s="244" t="s">
        <v>206</v>
      </c>
      <c r="E566" s="244" t="s">
        <v>210</v>
      </c>
      <c r="F566" s="321" t="s">
        <v>382</v>
      </c>
      <c r="G566" s="244"/>
      <c r="H566" s="244"/>
      <c r="I566" s="183">
        <f>I567</f>
        <v>0</v>
      </c>
      <c r="J566" s="183">
        <f>J567</f>
        <v>0</v>
      </c>
      <c r="K566" s="183">
        <f>K567</f>
        <v>0</v>
      </c>
    </row>
    <row r="567" spans="2:11" ht="12.75" customHeight="1" hidden="1">
      <c r="B567" s="299" t="s">
        <v>289</v>
      </c>
      <c r="C567" s="301"/>
      <c r="D567" s="244" t="s">
        <v>206</v>
      </c>
      <c r="E567" s="244" t="s">
        <v>210</v>
      </c>
      <c r="F567" s="321" t="s">
        <v>382</v>
      </c>
      <c r="G567" s="244" t="s">
        <v>290</v>
      </c>
      <c r="H567" s="244"/>
      <c r="I567" s="183">
        <f>I568</f>
        <v>0</v>
      </c>
      <c r="J567" s="183">
        <f>J568</f>
        <v>0</v>
      </c>
      <c r="K567" s="183">
        <f>K568</f>
        <v>0</v>
      </c>
    </row>
    <row r="568" spans="2:11" ht="12.75" customHeight="1" hidden="1">
      <c r="B568" s="299" t="s">
        <v>291</v>
      </c>
      <c r="C568" s="301"/>
      <c r="D568" s="244" t="s">
        <v>206</v>
      </c>
      <c r="E568" s="244" t="s">
        <v>210</v>
      </c>
      <c r="F568" s="321" t="s">
        <v>382</v>
      </c>
      <c r="G568" s="244" t="s">
        <v>292</v>
      </c>
      <c r="H568" s="244"/>
      <c r="I568" s="183">
        <f>I569</f>
        <v>0</v>
      </c>
      <c r="J568" s="183">
        <f>J569</f>
        <v>0</v>
      </c>
      <c r="K568" s="183">
        <f>K569</f>
        <v>0</v>
      </c>
    </row>
    <row r="569" spans="2:11" ht="12.75" customHeight="1" hidden="1">
      <c r="B569" s="243" t="s">
        <v>273</v>
      </c>
      <c r="C569" s="301"/>
      <c r="D569" s="244" t="s">
        <v>206</v>
      </c>
      <c r="E569" s="244" t="s">
        <v>210</v>
      </c>
      <c r="F569" s="321" t="s">
        <v>382</v>
      </c>
      <c r="G569" s="244" t="s">
        <v>292</v>
      </c>
      <c r="H569" s="244" t="s">
        <v>297</v>
      </c>
      <c r="I569" s="183"/>
      <c r="J569" s="183"/>
      <c r="K569" s="183"/>
    </row>
    <row r="570" spans="2:11" ht="12.75" customHeight="1">
      <c r="B570" s="295" t="s">
        <v>211</v>
      </c>
      <c r="C570" s="301"/>
      <c r="D570" s="302" t="s">
        <v>212</v>
      </c>
      <c r="E570" s="244"/>
      <c r="F570" s="244"/>
      <c r="G570" s="244"/>
      <c r="H570" s="287"/>
      <c r="I570" s="294">
        <f>I571+I593</f>
        <v>2960.3999999999996</v>
      </c>
      <c r="J570" s="294">
        <f>J571+J593</f>
        <v>0</v>
      </c>
      <c r="K570" s="294">
        <f>K571+K593</f>
        <v>0</v>
      </c>
    </row>
    <row r="571" spans="2:11" ht="14.25" customHeight="1">
      <c r="B571" s="324" t="s">
        <v>215</v>
      </c>
      <c r="C571" s="318"/>
      <c r="D571" s="305" t="s">
        <v>212</v>
      </c>
      <c r="E571" s="305" t="s">
        <v>216</v>
      </c>
      <c r="F571" s="244"/>
      <c r="G571" s="244"/>
      <c r="H571" s="244"/>
      <c r="I571" s="183">
        <f>I572+I589</f>
        <v>2926.7</v>
      </c>
      <c r="J571" s="183">
        <f>J572+J589</f>
        <v>0</v>
      </c>
      <c r="K571" s="183">
        <f>K572+K589</f>
        <v>0</v>
      </c>
    </row>
    <row r="572" spans="2:11" ht="26.25" customHeight="1">
      <c r="B572" s="296" t="s">
        <v>405</v>
      </c>
      <c r="C572" s="307"/>
      <c r="D572" s="244" t="s">
        <v>212</v>
      </c>
      <c r="E572" s="244" t="s">
        <v>216</v>
      </c>
      <c r="F572" s="245" t="s">
        <v>406</v>
      </c>
      <c r="G572" s="244"/>
      <c r="H572" s="244"/>
      <c r="I572" s="183">
        <f>I573+I577+I581+I585</f>
        <v>2825.7</v>
      </c>
      <c r="J572" s="183">
        <f>J573+J577+J581+J585</f>
        <v>0</v>
      </c>
      <c r="K572" s="183">
        <f>K573+K577+K581+K585</f>
        <v>0</v>
      </c>
    </row>
    <row r="573" spans="2:11" ht="12.75" customHeight="1" hidden="1">
      <c r="B573" s="338" t="s">
        <v>407</v>
      </c>
      <c r="C573" s="307"/>
      <c r="D573" s="244" t="s">
        <v>212</v>
      </c>
      <c r="E573" s="244" t="s">
        <v>216</v>
      </c>
      <c r="F573" s="245" t="s">
        <v>408</v>
      </c>
      <c r="G573" s="244"/>
      <c r="H573" s="244"/>
      <c r="I573" s="183">
        <f>I574</f>
        <v>0</v>
      </c>
      <c r="J573" s="183">
        <f>J574</f>
        <v>0</v>
      </c>
      <c r="K573" s="183">
        <f>K574</f>
        <v>0</v>
      </c>
    </row>
    <row r="574" spans="2:11" ht="14.25" customHeight="1" hidden="1">
      <c r="B574" s="299" t="s">
        <v>289</v>
      </c>
      <c r="C574" s="307"/>
      <c r="D574" s="244" t="s">
        <v>212</v>
      </c>
      <c r="E574" s="244" t="s">
        <v>216</v>
      </c>
      <c r="F574" s="245" t="s">
        <v>408</v>
      </c>
      <c r="G574" s="244" t="s">
        <v>290</v>
      </c>
      <c r="H574" s="359"/>
      <c r="I574" s="183">
        <f>I575</f>
        <v>0</v>
      </c>
      <c r="J574" s="183">
        <f>J575</f>
        <v>0</v>
      </c>
      <c r="K574" s="183">
        <f>K575</f>
        <v>0</v>
      </c>
    </row>
    <row r="575" spans="2:11" ht="12.75" customHeight="1" hidden="1">
      <c r="B575" s="299" t="s">
        <v>291</v>
      </c>
      <c r="C575" s="307"/>
      <c r="D575" s="244" t="s">
        <v>212</v>
      </c>
      <c r="E575" s="244" t="s">
        <v>216</v>
      </c>
      <c r="F575" s="245" t="s">
        <v>408</v>
      </c>
      <c r="G575" s="244" t="s">
        <v>292</v>
      </c>
      <c r="H575" s="244"/>
      <c r="I575" s="183">
        <f>I576</f>
        <v>0</v>
      </c>
      <c r="J575" s="183">
        <f>J576</f>
        <v>0</v>
      </c>
      <c r="K575" s="183">
        <f>K576</f>
        <v>0</v>
      </c>
    </row>
    <row r="576" spans="2:11" ht="14.25" customHeight="1" hidden="1">
      <c r="B576" s="243" t="s">
        <v>273</v>
      </c>
      <c r="C576" s="307"/>
      <c r="D576" s="244" t="s">
        <v>212</v>
      </c>
      <c r="E576" s="244" t="s">
        <v>216</v>
      </c>
      <c r="F576" s="245" t="s">
        <v>408</v>
      </c>
      <c r="G576" s="244" t="s">
        <v>292</v>
      </c>
      <c r="H576" s="244">
        <v>2</v>
      </c>
      <c r="I576" s="183"/>
      <c r="J576" s="183"/>
      <c r="K576" s="183"/>
    </row>
    <row r="577" spans="2:11" ht="12.75" customHeight="1">
      <c r="B577" s="338" t="s">
        <v>409</v>
      </c>
      <c r="C577" s="300"/>
      <c r="D577" s="244" t="s">
        <v>212</v>
      </c>
      <c r="E577" s="244" t="s">
        <v>216</v>
      </c>
      <c r="F577" s="245" t="s">
        <v>410</v>
      </c>
      <c r="G577" s="244"/>
      <c r="H577" s="244"/>
      <c r="I577" s="183">
        <f>I578</f>
        <v>2825.7</v>
      </c>
      <c r="J577" s="183">
        <f>J578</f>
        <v>0</v>
      </c>
      <c r="K577" s="183">
        <f>K578</f>
        <v>0</v>
      </c>
    </row>
    <row r="578" spans="2:11" ht="12.75" customHeight="1">
      <c r="B578" s="299" t="s">
        <v>289</v>
      </c>
      <c r="C578" s="300"/>
      <c r="D578" s="244" t="s">
        <v>212</v>
      </c>
      <c r="E578" s="244" t="s">
        <v>216</v>
      </c>
      <c r="F578" s="245" t="s">
        <v>410</v>
      </c>
      <c r="G578" s="244" t="s">
        <v>360</v>
      </c>
      <c r="H578" s="244"/>
      <c r="I578" s="183">
        <f>I579</f>
        <v>2825.7</v>
      </c>
      <c r="J578" s="183">
        <f>J579</f>
        <v>0</v>
      </c>
      <c r="K578" s="183">
        <f>K579</f>
        <v>0</v>
      </c>
    </row>
    <row r="579" spans="2:11" ht="14.25" customHeight="1">
      <c r="B579" s="299" t="s">
        <v>291</v>
      </c>
      <c r="C579" s="307"/>
      <c r="D579" s="244" t="s">
        <v>212</v>
      </c>
      <c r="E579" s="244" t="s">
        <v>216</v>
      </c>
      <c r="F579" s="245" t="s">
        <v>410</v>
      </c>
      <c r="G579" s="244" t="s">
        <v>376</v>
      </c>
      <c r="H579" s="244"/>
      <c r="I579" s="183">
        <f>I580</f>
        <v>2825.7</v>
      </c>
      <c r="J579" s="183">
        <f>J580</f>
        <v>0</v>
      </c>
      <c r="K579" s="183">
        <f>K580</f>
        <v>0</v>
      </c>
    </row>
    <row r="580" spans="2:11" ht="12.75" customHeight="1">
      <c r="B580" s="243" t="s">
        <v>273</v>
      </c>
      <c r="C580" s="300"/>
      <c r="D580" s="244" t="s">
        <v>212</v>
      </c>
      <c r="E580" s="244" t="s">
        <v>216</v>
      </c>
      <c r="F580" s="245" t="s">
        <v>410</v>
      </c>
      <c r="G580" s="244" t="s">
        <v>376</v>
      </c>
      <c r="H580" s="244" t="s">
        <v>297</v>
      </c>
      <c r="I580" s="183">
        <v>2825.7</v>
      </c>
      <c r="J580" s="183"/>
      <c r="K580" s="183"/>
    </row>
    <row r="581" spans="2:11" ht="12.75" customHeight="1" hidden="1">
      <c r="B581" s="338" t="s">
        <v>411</v>
      </c>
      <c r="C581" s="300"/>
      <c r="D581" s="244" t="s">
        <v>212</v>
      </c>
      <c r="E581" s="244" t="s">
        <v>216</v>
      </c>
      <c r="F581" s="245" t="s">
        <v>412</v>
      </c>
      <c r="G581" s="244"/>
      <c r="H581" s="244"/>
      <c r="I581" s="183">
        <f>I582</f>
        <v>0</v>
      </c>
      <c r="J581" s="183">
        <f>J582</f>
        <v>0</v>
      </c>
      <c r="K581" s="183">
        <f>K582</f>
        <v>0</v>
      </c>
    </row>
    <row r="582" spans="2:11" ht="12.75" customHeight="1" hidden="1">
      <c r="B582" s="299" t="s">
        <v>289</v>
      </c>
      <c r="C582" s="300"/>
      <c r="D582" s="244" t="s">
        <v>212</v>
      </c>
      <c r="E582" s="244" t="s">
        <v>216</v>
      </c>
      <c r="F582" s="245" t="s">
        <v>412</v>
      </c>
      <c r="G582" s="244" t="s">
        <v>290</v>
      </c>
      <c r="H582" s="244"/>
      <c r="I582" s="183">
        <f>I583</f>
        <v>0</v>
      </c>
      <c r="J582" s="183">
        <f>J583</f>
        <v>0</v>
      </c>
      <c r="K582" s="183">
        <f>K583</f>
        <v>0</v>
      </c>
    </row>
    <row r="583" spans="2:11" ht="12.75" customHeight="1" hidden="1">
      <c r="B583" s="299" t="s">
        <v>291</v>
      </c>
      <c r="C583" s="300"/>
      <c r="D583" s="244" t="s">
        <v>212</v>
      </c>
      <c r="E583" s="244" t="s">
        <v>216</v>
      </c>
      <c r="F583" s="245" t="s">
        <v>412</v>
      </c>
      <c r="G583" s="244" t="s">
        <v>292</v>
      </c>
      <c r="H583" s="244"/>
      <c r="I583" s="183">
        <f>I584</f>
        <v>0</v>
      </c>
      <c r="J583" s="183">
        <f>J584</f>
        <v>0</v>
      </c>
      <c r="K583" s="183">
        <f>K584</f>
        <v>0</v>
      </c>
    </row>
    <row r="584" spans="2:11" ht="12.75" customHeight="1" hidden="1">
      <c r="B584" s="243" t="s">
        <v>273</v>
      </c>
      <c r="C584" s="300"/>
      <c r="D584" s="244" t="s">
        <v>212</v>
      </c>
      <c r="E584" s="244" t="s">
        <v>216</v>
      </c>
      <c r="F584" s="245" t="s">
        <v>412</v>
      </c>
      <c r="G584" s="244" t="s">
        <v>292</v>
      </c>
      <c r="H584" s="244" t="s">
        <v>297</v>
      </c>
      <c r="I584" s="183"/>
      <c r="J584" s="183"/>
      <c r="K584" s="183"/>
    </row>
    <row r="585" spans="2:11" ht="14.25" customHeight="1" hidden="1">
      <c r="B585" s="338" t="s">
        <v>413</v>
      </c>
      <c r="C585" s="307"/>
      <c r="D585" s="244" t="s">
        <v>212</v>
      </c>
      <c r="E585" s="244" t="s">
        <v>216</v>
      </c>
      <c r="F585" s="245" t="s">
        <v>414</v>
      </c>
      <c r="G585" s="244"/>
      <c r="H585" s="244"/>
      <c r="I585" s="183">
        <f>I586</f>
        <v>0</v>
      </c>
      <c r="J585" s="183">
        <f>J586</f>
        <v>0</v>
      </c>
      <c r="K585" s="183">
        <f>K586</f>
        <v>0</v>
      </c>
    </row>
    <row r="586" spans="2:11" ht="12.75" customHeight="1" hidden="1">
      <c r="B586" s="299" t="s">
        <v>289</v>
      </c>
      <c r="C586" s="307"/>
      <c r="D586" s="244" t="s">
        <v>212</v>
      </c>
      <c r="E586" s="244" t="s">
        <v>216</v>
      </c>
      <c r="F586" s="245" t="s">
        <v>414</v>
      </c>
      <c r="G586" s="244" t="s">
        <v>290</v>
      </c>
      <c r="H586" s="244"/>
      <c r="I586" s="183">
        <f>I587</f>
        <v>0</v>
      </c>
      <c r="J586" s="183">
        <f>J587</f>
        <v>0</v>
      </c>
      <c r="K586" s="183">
        <f>K587</f>
        <v>0</v>
      </c>
    </row>
    <row r="587" spans="2:11" ht="12.75" customHeight="1" hidden="1">
      <c r="B587" s="299" t="s">
        <v>291</v>
      </c>
      <c r="C587" s="307"/>
      <c r="D587" s="244" t="s">
        <v>212</v>
      </c>
      <c r="E587" s="244" t="s">
        <v>216</v>
      </c>
      <c r="F587" s="245" t="s">
        <v>414</v>
      </c>
      <c r="G587" s="244" t="s">
        <v>292</v>
      </c>
      <c r="H587" s="244"/>
      <c r="I587" s="183">
        <f>I588</f>
        <v>0</v>
      </c>
      <c r="J587" s="183">
        <f>J588</f>
        <v>0</v>
      </c>
      <c r="K587" s="183">
        <f>K588</f>
        <v>0</v>
      </c>
    </row>
    <row r="588" spans="2:11" ht="12.75" customHeight="1" hidden="1">
      <c r="B588" s="243" t="s">
        <v>273</v>
      </c>
      <c r="C588" s="318"/>
      <c r="D588" s="244" t="s">
        <v>212</v>
      </c>
      <c r="E588" s="244" t="s">
        <v>216</v>
      </c>
      <c r="F588" s="245" t="s">
        <v>414</v>
      </c>
      <c r="G588" s="244" t="s">
        <v>292</v>
      </c>
      <c r="H588" s="244" t="s">
        <v>297</v>
      </c>
      <c r="I588" s="183"/>
      <c r="J588" s="183"/>
      <c r="K588" s="183"/>
    </row>
    <row r="589" spans="2:11" ht="42.75">
      <c r="B589" s="309" t="s">
        <v>422</v>
      </c>
      <c r="C589" s="307"/>
      <c r="D589" s="244" t="s">
        <v>212</v>
      </c>
      <c r="E589" s="244" t="s">
        <v>216</v>
      </c>
      <c r="F589" s="245" t="s">
        <v>423</v>
      </c>
      <c r="G589" s="244"/>
      <c r="H589" s="244"/>
      <c r="I589" s="183">
        <f>I590</f>
        <v>101</v>
      </c>
      <c r="J589" s="183">
        <f>J590</f>
        <v>0</v>
      </c>
      <c r="K589" s="183">
        <f>K590</f>
        <v>0</v>
      </c>
    </row>
    <row r="590" spans="2:11" ht="12.75" customHeight="1">
      <c r="B590" s="309" t="s">
        <v>359</v>
      </c>
      <c r="C590" s="300"/>
      <c r="D590" s="244" t="s">
        <v>212</v>
      </c>
      <c r="E590" s="244" t="s">
        <v>216</v>
      </c>
      <c r="F590" s="245" t="s">
        <v>423</v>
      </c>
      <c r="G590" s="244" t="s">
        <v>360</v>
      </c>
      <c r="H590" s="244"/>
      <c r="I590" s="183">
        <f>I591</f>
        <v>101</v>
      </c>
      <c r="J590" s="183">
        <f>J591</f>
        <v>0</v>
      </c>
      <c r="K590" s="183">
        <f>K591</f>
        <v>0</v>
      </c>
    </row>
    <row r="591" spans="2:11" ht="12.75" customHeight="1">
      <c r="B591" s="243" t="s">
        <v>156</v>
      </c>
      <c r="C591" s="300"/>
      <c r="D591" s="244" t="s">
        <v>212</v>
      </c>
      <c r="E591" s="244" t="s">
        <v>216</v>
      </c>
      <c r="F591" s="245" t="s">
        <v>423</v>
      </c>
      <c r="G591" s="244" t="s">
        <v>376</v>
      </c>
      <c r="H591" s="244"/>
      <c r="I591" s="183">
        <f>I592</f>
        <v>101</v>
      </c>
      <c r="J591" s="183">
        <f>J592</f>
        <v>0</v>
      </c>
      <c r="K591" s="183">
        <f>K592</f>
        <v>0</v>
      </c>
    </row>
    <row r="592" spans="2:11" ht="14.25" customHeight="1">
      <c r="B592" s="299" t="s">
        <v>274</v>
      </c>
      <c r="C592" s="307"/>
      <c r="D592" s="244" t="s">
        <v>212</v>
      </c>
      <c r="E592" s="244" t="s">
        <v>216</v>
      </c>
      <c r="F592" s="245" t="s">
        <v>423</v>
      </c>
      <c r="G592" s="244" t="s">
        <v>376</v>
      </c>
      <c r="H592" s="244" t="s">
        <v>333</v>
      </c>
      <c r="I592" s="183">
        <v>101</v>
      </c>
      <c r="J592" s="183"/>
      <c r="K592" s="183"/>
    </row>
    <row r="593" spans="2:11" ht="12.75" customHeight="1">
      <c r="B593" s="364" t="s">
        <v>217</v>
      </c>
      <c r="C593" s="307"/>
      <c r="D593" s="305" t="s">
        <v>212</v>
      </c>
      <c r="E593" s="305" t="s">
        <v>218</v>
      </c>
      <c r="F593" s="326"/>
      <c r="G593" s="244"/>
      <c r="H593" s="244"/>
      <c r="I593" s="183">
        <f>I594</f>
        <v>33.7</v>
      </c>
      <c r="J593" s="183">
        <f>J594</f>
        <v>0</v>
      </c>
      <c r="K593" s="183">
        <f>K594</f>
        <v>0</v>
      </c>
    </row>
    <row r="594" spans="2:11" ht="16.5" customHeight="1">
      <c r="B594" s="377" t="s">
        <v>443</v>
      </c>
      <c r="C594" s="307"/>
      <c r="D594" s="244" t="s">
        <v>212</v>
      </c>
      <c r="E594" s="244" t="s">
        <v>218</v>
      </c>
      <c r="F594" s="245" t="s">
        <v>444</v>
      </c>
      <c r="G594" s="244"/>
      <c r="H594" s="244"/>
      <c r="I594" s="183">
        <f>I595</f>
        <v>33.7</v>
      </c>
      <c r="J594" s="183">
        <f>J595</f>
        <v>0</v>
      </c>
      <c r="K594" s="183">
        <f>K595</f>
        <v>0</v>
      </c>
    </row>
    <row r="595" spans="2:11" ht="16.5" customHeight="1">
      <c r="B595" s="378" t="s">
        <v>445</v>
      </c>
      <c r="C595" s="307"/>
      <c r="D595" s="244" t="s">
        <v>212</v>
      </c>
      <c r="E595" s="244" t="s">
        <v>218</v>
      </c>
      <c r="F595" s="245" t="s">
        <v>444</v>
      </c>
      <c r="G595" s="244" t="s">
        <v>360</v>
      </c>
      <c r="H595" s="244"/>
      <c r="I595" s="183">
        <f>I596</f>
        <v>33.7</v>
      </c>
      <c r="J595" s="183">
        <f>J596</f>
        <v>0</v>
      </c>
      <c r="K595" s="183">
        <f>K596</f>
        <v>0</v>
      </c>
    </row>
    <row r="596" spans="2:11" ht="16.5" customHeight="1">
      <c r="B596" s="378" t="s">
        <v>446</v>
      </c>
      <c r="C596" s="307"/>
      <c r="D596" s="244" t="s">
        <v>212</v>
      </c>
      <c r="E596" s="244" t="s">
        <v>218</v>
      </c>
      <c r="F596" s="245" t="s">
        <v>444</v>
      </c>
      <c r="G596" s="244" t="s">
        <v>376</v>
      </c>
      <c r="H596" s="244"/>
      <c r="I596" s="183">
        <f>I597</f>
        <v>33.7</v>
      </c>
      <c r="J596" s="183">
        <f>J597</f>
        <v>0</v>
      </c>
      <c r="K596" s="183">
        <f>K597</f>
        <v>0</v>
      </c>
    </row>
    <row r="597" spans="2:11" ht="12.75" customHeight="1">
      <c r="B597" s="243" t="s">
        <v>273</v>
      </c>
      <c r="C597" s="307"/>
      <c r="D597" s="244" t="s">
        <v>212</v>
      </c>
      <c r="E597" s="244" t="s">
        <v>218</v>
      </c>
      <c r="F597" s="245" t="s">
        <v>444</v>
      </c>
      <c r="G597" s="244" t="s">
        <v>376</v>
      </c>
      <c r="H597" s="244" t="s">
        <v>297</v>
      </c>
      <c r="I597" s="183">
        <v>33.7</v>
      </c>
      <c r="J597" s="183"/>
      <c r="K597" s="183"/>
    </row>
    <row r="598" spans="2:11" ht="28.5" customHeight="1" hidden="1">
      <c r="B598" s="379" t="s">
        <v>447</v>
      </c>
      <c r="C598" s="307"/>
      <c r="D598" s="244" t="s">
        <v>212</v>
      </c>
      <c r="E598" s="244" t="s">
        <v>218</v>
      </c>
      <c r="F598" s="326" t="s">
        <v>439</v>
      </c>
      <c r="G598" s="244"/>
      <c r="H598" s="244"/>
      <c r="I598" s="183">
        <f>I599</f>
        <v>0</v>
      </c>
      <c r="J598" s="183">
        <f>J599</f>
        <v>0</v>
      </c>
      <c r="K598" s="183">
        <f>K599</f>
        <v>0</v>
      </c>
    </row>
    <row r="599" spans="2:11" ht="12.75" customHeight="1" hidden="1">
      <c r="B599" s="309" t="s">
        <v>359</v>
      </c>
      <c r="C599" s="307"/>
      <c r="D599" s="244" t="s">
        <v>212</v>
      </c>
      <c r="E599" s="244" t="s">
        <v>218</v>
      </c>
      <c r="F599" s="326" t="s">
        <v>439</v>
      </c>
      <c r="G599" s="244" t="s">
        <v>360</v>
      </c>
      <c r="H599" s="244"/>
      <c r="I599" s="183">
        <f>I600</f>
        <v>0</v>
      </c>
      <c r="J599" s="183">
        <f>J600</f>
        <v>0</v>
      </c>
      <c r="K599" s="183">
        <f>K600</f>
        <v>0</v>
      </c>
    </row>
    <row r="600" spans="2:11" ht="14.25" customHeight="1" hidden="1">
      <c r="B600" s="243" t="s">
        <v>156</v>
      </c>
      <c r="C600" s="307"/>
      <c r="D600" s="244" t="s">
        <v>212</v>
      </c>
      <c r="E600" s="244" t="s">
        <v>218</v>
      </c>
      <c r="F600" s="326" t="s">
        <v>439</v>
      </c>
      <c r="G600" s="244" t="s">
        <v>376</v>
      </c>
      <c r="H600" s="244"/>
      <c r="I600" s="183">
        <f>I601</f>
        <v>0</v>
      </c>
      <c r="J600" s="183">
        <f>J601</f>
        <v>0</v>
      </c>
      <c r="K600" s="183">
        <f>K601</f>
        <v>0</v>
      </c>
    </row>
    <row r="601" spans="2:11" ht="12.75" customHeight="1" hidden="1">
      <c r="B601" s="243" t="s">
        <v>273</v>
      </c>
      <c r="C601" s="307"/>
      <c r="D601" s="244" t="s">
        <v>212</v>
      </c>
      <c r="E601" s="244" t="s">
        <v>218</v>
      </c>
      <c r="F601" s="326" t="s">
        <v>439</v>
      </c>
      <c r="G601" s="244" t="s">
        <v>376</v>
      </c>
      <c r="H601" s="244" t="s">
        <v>297</v>
      </c>
      <c r="I601" s="183"/>
      <c r="J601" s="183"/>
      <c r="K601" s="183"/>
    </row>
    <row r="602" spans="2:11" ht="26.25" customHeight="1" hidden="1">
      <c r="B602" s="243" t="s">
        <v>422</v>
      </c>
      <c r="C602" s="307"/>
      <c r="D602" s="244" t="s">
        <v>212</v>
      </c>
      <c r="E602" s="244" t="s">
        <v>218</v>
      </c>
      <c r="F602" s="245" t="s">
        <v>423</v>
      </c>
      <c r="G602" s="244"/>
      <c r="H602" s="244"/>
      <c r="I602" s="183">
        <f>I603</f>
        <v>0</v>
      </c>
      <c r="J602" s="183">
        <f>J603</f>
        <v>0</v>
      </c>
      <c r="K602" s="183">
        <f>K603</f>
        <v>0</v>
      </c>
    </row>
    <row r="603" spans="2:11" ht="14.25" customHeight="1" hidden="1">
      <c r="B603" s="299" t="s">
        <v>289</v>
      </c>
      <c r="C603" s="307"/>
      <c r="D603" s="244" t="s">
        <v>212</v>
      </c>
      <c r="E603" s="244" t="s">
        <v>218</v>
      </c>
      <c r="F603" s="245" t="s">
        <v>423</v>
      </c>
      <c r="G603" s="244" t="s">
        <v>290</v>
      </c>
      <c r="H603" s="244"/>
      <c r="I603" s="183">
        <f>I604</f>
        <v>0</v>
      </c>
      <c r="J603" s="183">
        <f>J604</f>
        <v>0</v>
      </c>
      <c r="K603" s="183">
        <f>K604</f>
        <v>0</v>
      </c>
    </row>
    <row r="604" spans="2:11" ht="14.25" customHeight="1" hidden="1">
      <c r="B604" s="299" t="s">
        <v>291</v>
      </c>
      <c r="C604" s="307"/>
      <c r="D604" s="244" t="s">
        <v>212</v>
      </c>
      <c r="E604" s="244" t="s">
        <v>218</v>
      </c>
      <c r="F604" s="245" t="s">
        <v>423</v>
      </c>
      <c r="G604" s="244" t="s">
        <v>292</v>
      </c>
      <c r="H604" s="244"/>
      <c r="I604" s="183">
        <f>I605</f>
        <v>0</v>
      </c>
      <c r="J604" s="183">
        <f>J605</f>
        <v>0</v>
      </c>
      <c r="K604" s="183">
        <f>K605</f>
        <v>0</v>
      </c>
    </row>
    <row r="605" spans="2:11" ht="14.25" customHeight="1" hidden="1">
      <c r="B605" s="299" t="s">
        <v>274</v>
      </c>
      <c r="C605" s="307"/>
      <c r="D605" s="244" t="s">
        <v>212</v>
      </c>
      <c r="E605" s="244" t="s">
        <v>218</v>
      </c>
      <c r="F605" s="245" t="s">
        <v>423</v>
      </c>
      <c r="G605" s="244" t="s">
        <v>292</v>
      </c>
      <c r="H605" s="244" t="s">
        <v>333</v>
      </c>
      <c r="I605" s="183"/>
      <c r="J605" s="183"/>
      <c r="K605" s="183"/>
    </row>
    <row r="606" spans="2:11" ht="14.25" customHeight="1" hidden="1">
      <c r="B606" s="295" t="s">
        <v>237</v>
      </c>
      <c r="C606" s="380"/>
      <c r="D606" s="302" t="s">
        <v>238</v>
      </c>
      <c r="E606" s="311"/>
      <c r="F606" s="311"/>
      <c r="G606" s="244"/>
      <c r="H606" s="244"/>
      <c r="I606" s="294">
        <f>I607</f>
        <v>0</v>
      </c>
      <c r="J606" s="294">
        <f>J607</f>
        <v>0</v>
      </c>
      <c r="K606" s="294">
        <f>K607</f>
        <v>0</v>
      </c>
    </row>
    <row r="607" spans="2:11" ht="14.25" customHeight="1" hidden="1">
      <c r="B607" s="319" t="s">
        <v>239</v>
      </c>
      <c r="C607" s="307"/>
      <c r="D607" s="305" t="s">
        <v>238</v>
      </c>
      <c r="E607" s="305" t="s">
        <v>240</v>
      </c>
      <c r="F607" s="381"/>
      <c r="G607" s="244"/>
      <c r="H607" s="244"/>
      <c r="I607" s="183">
        <f>I608</f>
        <v>0</v>
      </c>
      <c r="J607" s="183">
        <f>J608</f>
        <v>0</v>
      </c>
      <c r="K607" s="183">
        <f>K608</f>
        <v>0</v>
      </c>
    </row>
    <row r="608" spans="2:11" ht="28.5" customHeight="1" hidden="1">
      <c r="B608" s="243" t="s">
        <v>422</v>
      </c>
      <c r="C608" s="307"/>
      <c r="D608" s="244" t="s">
        <v>238</v>
      </c>
      <c r="E608" s="244" t="s">
        <v>240</v>
      </c>
      <c r="F608" s="245" t="s">
        <v>423</v>
      </c>
      <c r="G608" s="244"/>
      <c r="H608" s="244"/>
      <c r="I608" s="183">
        <f>I609</f>
        <v>0</v>
      </c>
      <c r="J608" s="183">
        <f>J609</f>
        <v>0</v>
      </c>
      <c r="K608" s="183">
        <f>K609</f>
        <v>0</v>
      </c>
    </row>
    <row r="609" spans="2:11" ht="14.25" customHeight="1" hidden="1">
      <c r="B609" s="309" t="s">
        <v>359</v>
      </c>
      <c r="C609" s="300"/>
      <c r="D609" s="244" t="s">
        <v>238</v>
      </c>
      <c r="E609" s="244" t="s">
        <v>240</v>
      </c>
      <c r="F609" s="245" t="s">
        <v>423</v>
      </c>
      <c r="G609" s="244" t="s">
        <v>360</v>
      </c>
      <c r="H609" s="244"/>
      <c r="I609" s="183">
        <f>I610</f>
        <v>0</v>
      </c>
      <c r="J609" s="183">
        <f>J610</f>
        <v>0</v>
      </c>
      <c r="K609" s="183">
        <f>K610</f>
        <v>0</v>
      </c>
    </row>
    <row r="610" spans="2:11" ht="14.25" customHeight="1" hidden="1">
      <c r="B610" s="243" t="s">
        <v>156</v>
      </c>
      <c r="C610" s="300"/>
      <c r="D610" s="244" t="s">
        <v>238</v>
      </c>
      <c r="E610" s="244" t="s">
        <v>240</v>
      </c>
      <c r="F610" s="245" t="s">
        <v>423</v>
      </c>
      <c r="G610" s="244" t="s">
        <v>376</v>
      </c>
      <c r="H610" s="244"/>
      <c r="I610" s="183">
        <f>I611</f>
        <v>0</v>
      </c>
      <c r="J610" s="183">
        <f>J611</f>
        <v>0</v>
      </c>
      <c r="K610" s="183">
        <f>K611</f>
        <v>0</v>
      </c>
    </row>
    <row r="611" spans="2:11" ht="14.25" customHeight="1" hidden="1">
      <c r="B611" s="299" t="s">
        <v>274</v>
      </c>
      <c r="C611" s="307"/>
      <c r="D611" s="244" t="s">
        <v>238</v>
      </c>
      <c r="E611" s="244" t="s">
        <v>240</v>
      </c>
      <c r="F611" s="245" t="s">
        <v>423</v>
      </c>
      <c r="G611" s="244" t="s">
        <v>376</v>
      </c>
      <c r="H611" s="244" t="s">
        <v>333</v>
      </c>
      <c r="I611" s="183"/>
      <c r="J611" s="183"/>
      <c r="K611" s="183"/>
    </row>
    <row r="612" spans="2:11" ht="12.75" customHeight="1">
      <c r="B612" s="382" t="s">
        <v>257</v>
      </c>
      <c r="C612" s="318"/>
      <c r="D612" s="383">
        <v>1300</v>
      </c>
      <c r="E612" s="302"/>
      <c r="F612" s="302"/>
      <c r="G612" s="302"/>
      <c r="H612" s="302"/>
      <c r="I612" s="294">
        <f>I613</f>
        <v>336.2</v>
      </c>
      <c r="J612" s="294">
        <f>J613</f>
        <v>288</v>
      </c>
      <c r="K612" s="294">
        <f>K613</f>
        <v>0</v>
      </c>
    </row>
    <row r="613" spans="2:11" ht="16.5" customHeight="1">
      <c r="B613" s="299" t="s">
        <v>277</v>
      </c>
      <c r="C613" s="307"/>
      <c r="D613" s="311">
        <v>1300</v>
      </c>
      <c r="E613" s="311">
        <v>1301</v>
      </c>
      <c r="F613" s="244" t="s">
        <v>278</v>
      </c>
      <c r="G613" s="316"/>
      <c r="H613" s="316"/>
      <c r="I613" s="183">
        <f>I614</f>
        <v>336.2</v>
      </c>
      <c r="J613" s="183">
        <f>J614</f>
        <v>288</v>
      </c>
      <c r="K613" s="183">
        <f>K614</f>
        <v>0</v>
      </c>
    </row>
    <row r="614" spans="2:11" ht="12.75" customHeight="1">
      <c r="B614" s="310" t="s">
        <v>604</v>
      </c>
      <c r="C614" s="384"/>
      <c r="D614" s="311">
        <v>1300</v>
      </c>
      <c r="E614" s="311">
        <v>1301</v>
      </c>
      <c r="F614" s="311" t="s">
        <v>605</v>
      </c>
      <c r="G614" s="316"/>
      <c r="H614" s="316"/>
      <c r="I614" s="183">
        <f>I615</f>
        <v>336.2</v>
      </c>
      <c r="J614" s="183">
        <f>J615</f>
        <v>288</v>
      </c>
      <c r="K614" s="183">
        <f>K615</f>
        <v>0</v>
      </c>
    </row>
    <row r="615" spans="2:11" ht="12.75" customHeight="1">
      <c r="B615" s="310" t="s">
        <v>606</v>
      </c>
      <c r="C615" s="384"/>
      <c r="D615" s="311">
        <v>1300</v>
      </c>
      <c r="E615" s="311">
        <v>1301</v>
      </c>
      <c r="F615" s="311" t="s">
        <v>605</v>
      </c>
      <c r="G615" s="311">
        <v>700</v>
      </c>
      <c r="H615" s="316"/>
      <c r="I615" s="183">
        <f>I616</f>
        <v>336.2</v>
      </c>
      <c r="J615" s="183">
        <f>J616</f>
        <v>288</v>
      </c>
      <c r="K615" s="183">
        <f>K616</f>
        <v>0</v>
      </c>
    </row>
    <row r="616" spans="2:11" ht="14.25" customHeight="1">
      <c r="B616" s="310" t="s">
        <v>607</v>
      </c>
      <c r="C616" s="384"/>
      <c r="D616" s="311">
        <v>1300</v>
      </c>
      <c r="E616" s="311">
        <v>1301</v>
      </c>
      <c r="F616" s="311" t="s">
        <v>605</v>
      </c>
      <c r="G616" s="311">
        <v>730</v>
      </c>
      <c r="H616" s="316"/>
      <c r="I616" s="183">
        <f>I617</f>
        <v>336.2</v>
      </c>
      <c r="J616" s="183">
        <f>J617</f>
        <v>288</v>
      </c>
      <c r="K616" s="183">
        <f>K617</f>
        <v>0</v>
      </c>
    </row>
    <row r="617" spans="2:11" ht="12.75" customHeight="1">
      <c r="B617" s="310" t="s">
        <v>273</v>
      </c>
      <c r="C617" s="307"/>
      <c r="D617" s="311">
        <v>1300</v>
      </c>
      <c r="E617" s="311">
        <v>1301</v>
      </c>
      <c r="F617" s="311" t="s">
        <v>605</v>
      </c>
      <c r="G617" s="311">
        <v>730</v>
      </c>
      <c r="H617" s="311">
        <v>2</v>
      </c>
      <c r="I617" s="183">
        <v>336.2</v>
      </c>
      <c r="J617" s="183">
        <v>288</v>
      </c>
      <c r="K617" s="183"/>
    </row>
    <row r="618" spans="2:11" ht="26.25" customHeight="1">
      <c r="B618" s="296" t="s">
        <v>259</v>
      </c>
      <c r="C618" s="318"/>
      <c r="D618" s="302" t="s">
        <v>260</v>
      </c>
      <c r="E618" s="302"/>
      <c r="F618" s="302"/>
      <c r="G618" s="302"/>
      <c r="H618" s="302"/>
      <c r="I618" s="294">
        <f>I619+I625</f>
        <v>8833.2</v>
      </c>
      <c r="J618" s="294">
        <f>J619+J625</f>
        <v>3655.6</v>
      </c>
      <c r="K618" s="294">
        <f>K619+K625</f>
        <v>3655.6</v>
      </c>
    </row>
    <row r="619" spans="2:11" ht="27.75" customHeight="1">
      <c r="B619" s="303" t="s">
        <v>261</v>
      </c>
      <c r="C619" s="304"/>
      <c r="D619" s="305" t="s">
        <v>260</v>
      </c>
      <c r="E619" s="305" t="s">
        <v>262</v>
      </c>
      <c r="F619" s="244"/>
      <c r="G619" s="244"/>
      <c r="H619" s="244"/>
      <c r="I619" s="183">
        <f>I620</f>
        <v>3655.6</v>
      </c>
      <c r="J619" s="183">
        <f>J620</f>
        <v>3655.6</v>
      </c>
      <c r="K619" s="183">
        <f>K620</f>
        <v>3655.6</v>
      </c>
    </row>
    <row r="620" spans="2:11" ht="12.75" customHeight="1">
      <c r="B620" s="299" t="s">
        <v>277</v>
      </c>
      <c r="C620" s="384"/>
      <c r="D620" s="244" t="s">
        <v>260</v>
      </c>
      <c r="E620" s="244" t="s">
        <v>262</v>
      </c>
      <c r="F620" s="244" t="s">
        <v>278</v>
      </c>
      <c r="G620" s="244"/>
      <c r="H620" s="244"/>
      <c r="I620" s="183">
        <f>I621</f>
        <v>3655.6</v>
      </c>
      <c r="J620" s="183">
        <f>J621</f>
        <v>3655.6</v>
      </c>
      <c r="K620" s="183">
        <f>K621</f>
        <v>3655.6</v>
      </c>
    </row>
    <row r="621" spans="2:11" ht="26.25" customHeight="1">
      <c r="B621" s="317" t="s">
        <v>608</v>
      </c>
      <c r="C621" s="384"/>
      <c r="D621" s="244" t="s">
        <v>260</v>
      </c>
      <c r="E621" s="244" t="s">
        <v>262</v>
      </c>
      <c r="F621" s="358" t="s">
        <v>609</v>
      </c>
      <c r="G621" s="244"/>
      <c r="H621" s="244"/>
      <c r="I621" s="183">
        <f>I622</f>
        <v>3655.6</v>
      </c>
      <c r="J621" s="183">
        <f>J622</f>
        <v>3655.6</v>
      </c>
      <c r="K621" s="183">
        <f>K622</f>
        <v>3655.6</v>
      </c>
    </row>
    <row r="622" spans="2:11" ht="14.25" customHeight="1">
      <c r="B622" s="309" t="s">
        <v>359</v>
      </c>
      <c r="C622" s="384"/>
      <c r="D622" s="244" t="s">
        <v>260</v>
      </c>
      <c r="E622" s="244" t="s">
        <v>262</v>
      </c>
      <c r="F622" s="358" t="s">
        <v>609</v>
      </c>
      <c r="G622" s="244" t="s">
        <v>360</v>
      </c>
      <c r="H622" s="244"/>
      <c r="I622" s="183">
        <f>I623</f>
        <v>3655.6</v>
      </c>
      <c r="J622" s="183">
        <f>J623</f>
        <v>3655.6</v>
      </c>
      <c r="K622" s="183">
        <f>K623</f>
        <v>3655.6</v>
      </c>
    </row>
    <row r="623" spans="2:11" ht="12.75" customHeight="1">
      <c r="B623" s="309" t="s">
        <v>610</v>
      </c>
      <c r="C623" s="328"/>
      <c r="D623" s="244" t="s">
        <v>260</v>
      </c>
      <c r="E623" s="244" t="s">
        <v>262</v>
      </c>
      <c r="F623" s="358" t="s">
        <v>609</v>
      </c>
      <c r="G623" s="244" t="s">
        <v>611</v>
      </c>
      <c r="H623" s="244"/>
      <c r="I623" s="183">
        <f>I624</f>
        <v>3655.6</v>
      </c>
      <c r="J623" s="183">
        <f>J624</f>
        <v>3655.6</v>
      </c>
      <c r="K623" s="183">
        <f>K624</f>
        <v>3655.6</v>
      </c>
    </row>
    <row r="624" spans="2:11" ht="12.75" customHeight="1">
      <c r="B624" s="309" t="s">
        <v>274</v>
      </c>
      <c r="C624" s="307"/>
      <c r="D624" s="244" t="s">
        <v>260</v>
      </c>
      <c r="E624" s="244" t="s">
        <v>262</v>
      </c>
      <c r="F624" s="358" t="s">
        <v>609</v>
      </c>
      <c r="G624" s="244" t="s">
        <v>611</v>
      </c>
      <c r="H624" s="244">
        <v>3</v>
      </c>
      <c r="I624" s="183">
        <v>3655.6</v>
      </c>
      <c r="J624" s="183">
        <v>3655.6</v>
      </c>
      <c r="K624" s="183">
        <v>3655.6</v>
      </c>
    </row>
    <row r="625" spans="2:11" ht="12.75" customHeight="1">
      <c r="B625" s="319" t="s">
        <v>263</v>
      </c>
      <c r="C625" s="304"/>
      <c r="D625" s="305" t="s">
        <v>260</v>
      </c>
      <c r="E625" s="305" t="s">
        <v>264</v>
      </c>
      <c r="F625" s="244"/>
      <c r="G625" s="244"/>
      <c r="H625" s="244"/>
      <c r="I625" s="183">
        <f>I626</f>
        <v>5177.6</v>
      </c>
      <c r="J625" s="183">
        <f>J626</f>
        <v>0</v>
      </c>
      <c r="K625" s="183">
        <f>K626</f>
        <v>0</v>
      </c>
    </row>
    <row r="626" spans="2:11" ht="12.75" customHeight="1">
      <c r="B626" s="299" t="s">
        <v>277</v>
      </c>
      <c r="C626" s="307"/>
      <c r="D626" s="244" t="s">
        <v>260</v>
      </c>
      <c r="E626" s="244" t="s">
        <v>264</v>
      </c>
      <c r="F626" s="244" t="s">
        <v>278</v>
      </c>
      <c r="G626" s="244"/>
      <c r="H626" s="244"/>
      <c r="I626" s="183">
        <f>I627</f>
        <v>5177.6</v>
      </c>
      <c r="J626" s="183">
        <f>J627</f>
        <v>0</v>
      </c>
      <c r="K626" s="183">
        <f>K627</f>
        <v>0</v>
      </c>
    </row>
    <row r="627" spans="2:11" ht="27.75" customHeight="1">
      <c r="B627" s="243" t="s">
        <v>612</v>
      </c>
      <c r="C627" s="307"/>
      <c r="D627" s="244" t="s">
        <v>260</v>
      </c>
      <c r="E627" s="244" t="s">
        <v>264</v>
      </c>
      <c r="F627" s="358" t="s">
        <v>613</v>
      </c>
      <c r="G627" s="244"/>
      <c r="H627" s="244"/>
      <c r="I627" s="183">
        <f>I628</f>
        <v>5177.6</v>
      </c>
      <c r="J627" s="183">
        <f>J628</f>
        <v>0</v>
      </c>
      <c r="K627" s="183">
        <f>K628</f>
        <v>0</v>
      </c>
    </row>
    <row r="628" spans="2:11" ht="12.75" customHeight="1">
      <c r="B628" s="309" t="s">
        <v>359</v>
      </c>
      <c r="C628" s="301"/>
      <c r="D628" s="244" t="s">
        <v>260</v>
      </c>
      <c r="E628" s="244" t="s">
        <v>264</v>
      </c>
      <c r="F628" s="358" t="s">
        <v>613</v>
      </c>
      <c r="G628" s="244" t="s">
        <v>360</v>
      </c>
      <c r="H628" s="244"/>
      <c r="I628" s="183">
        <f>I629</f>
        <v>5177.6</v>
      </c>
      <c r="J628" s="183">
        <f>J629</f>
        <v>0</v>
      </c>
      <c r="K628" s="183">
        <f>K629</f>
        <v>0</v>
      </c>
    </row>
    <row r="629" spans="2:11" ht="14.25" customHeight="1">
      <c r="B629" s="309" t="s">
        <v>610</v>
      </c>
      <c r="C629" s="318"/>
      <c r="D629" s="244" t="s">
        <v>260</v>
      </c>
      <c r="E629" s="244" t="s">
        <v>264</v>
      </c>
      <c r="F629" s="358" t="s">
        <v>613</v>
      </c>
      <c r="G629" s="244" t="s">
        <v>611</v>
      </c>
      <c r="H629" s="244"/>
      <c r="I629" s="183">
        <f>I630</f>
        <v>5177.6</v>
      </c>
      <c r="J629" s="183">
        <f>J630</f>
        <v>0</v>
      </c>
      <c r="K629" s="183">
        <f>K630</f>
        <v>0</v>
      </c>
    </row>
    <row r="630" spans="2:11" ht="12.75" customHeight="1">
      <c r="B630" s="309" t="s">
        <v>273</v>
      </c>
      <c r="C630" s="307"/>
      <c r="D630" s="244" t="s">
        <v>260</v>
      </c>
      <c r="E630" s="244" t="s">
        <v>264</v>
      </c>
      <c r="F630" s="358" t="s">
        <v>613</v>
      </c>
      <c r="G630" s="244" t="s">
        <v>611</v>
      </c>
      <c r="H630" s="244">
        <v>2</v>
      </c>
      <c r="I630" s="183">
        <v>5177.6</v>
      </c>
      <c r="J630" s="183"/>
      <c r="K630" s="183"/>
    </row>
    <row r="631" spans="2:11" ht="12.75" customHeight="1">
      <c r="B631" s="385" t="s">
        <v>265</v>
      </c>
      <c r="C631" s="307"/>
      <c r="D631" s="383">
        <v>9900</v>
      </c>
      <c r="E631" s="383"/>
      <c r="F631" s="383"/>
      <c r="G631" s="383"/>
      <c r="H631" s="386"/>
      <c r="I631" s="387">
        <f aca="true" t="shared" si="6" ref="I631:I637">I632</f>
        <v>0</v>
      </c>
      <c r="J631" s="387">
        <f aca="true" t="shared" si="7" ref="J631:J637">J632</f>
        <v>2741.6</v>
      </c>
      <c r="K631" s="387">
        <f aca="true" t="shared" si="8" ref="K631:K637">K632</f>
        <v>5502.1</v>
      </c>
    </row>
    <row r="632" spans="2:11" ht="12.75" customHeight="1">
      <c r="B632" s="388" t="s">
        <v>273</v>
      </c>
      <c r="C632" s="307"/>
      <c r="D632" s="383"/>
      <c r="E632" s="383"/>
      <c r="F632" s="383"/>
      <c r="G632" s="383"/>
      <c r="H632" s="386">
        <v>2</v>
      </c>
      <c r="I632" s="389">
        <f t="shared" si="6"/>
        <v>0</v>
      </c>
      <c r="J632" s="389">
        <f t="shared" si="7"/>
        <v>2741.6</v>
      </c>
      <c r="K632" s="389">
        <f t="shared" si="8"/>
        <v>5502.1</v>
      </c>
    </row>
    <row r="633" spans="2:11" ht="12.75" customHeight="1">
      <c r="B633" s="390" t="s">
        <v>265</v>
      </c>
      <c r="C633" s="307"/>
      <c r="D633" s="311">
        <v>9900</v>
      </c>
      <c r="E633" s="311">
        <v>9999</v>
      </c>
      <c r="F633" s="311"/>
      <c r="G633" s="311"/>
      <c r="H633" s="386"/>
      <c r="I633" s="389">
        <f t="shared" si="6"/>
        <v>0</v>
      </c>
      <c r="J633" s="389">
        <f t="shared" si="7"/>
        <v>2741.6</v>
      </c>
      <c r="K633" s="389">
        <f t="shared" si="8"/>
        <v>5502.1</v>
      </c>
    </row>
    <row r="634" spans="2:11" ht="12.75" customHeight="1">
      <c r="B634" s="346" t="s">
        <v>277</v>
      </c>
      <c r="C634" s="307"/>
      <c r="D634" s="311">
        <v>9900</v>
      </c>
      <c r="E634" s="311">
        <v>9999</v>
      </c>
      <c r="F634" s="244" t="s">
        <v>278</v>
      </c>
      <c r="G634" s="311"/>
      <c r="H634" s="386"/>
      <c r="I634" s="389">
        <f t="shared" si="6"/>
        <v>0</v>
      </c>
      <c r="J634" s="389">
        <f t="shared" si="7"/>
        <v>2741.6</v>
      </c>
      <c r="K634" s="389">
        <f t="shared" si="8"/>
        <v>5502.1</v>
      </c>
    </row>
    <row r="635" spans="2:11" ht="12.75" customHeight="1">
      <c r="B635" s="390" t="s">
        <v>614</v>
      </c>
      <c r="C635" s="307"/>
      <c r="D635" s="311">
        <v>9900</v>
      </c>
      <c r="E635" s="311">
        <v>9999</v>
      </c>
      <c r="F635" s="244" t="s">
        <v>615</v>
      </c>
      <c r="G635" s="311"/>
      <c r="H635" s="386"/>
      <c r="I635" s="389">
        <f t="shared" si="6"/>
        <v>0</v>
      </c>
      <c r="J635" s="389">
        <f t="shared" si="7"/>
        <v>2741.6</v>
      </c>
      <c r="K635" s="389">
        <f t="shared" si="8"/>
        <v>5502.1</v>
      </c>
    </row>
    <row r="636" spans="2:11" ht="12.75" customHeight="1">
      <c r="B636" s="346" t="s">
        <v>293</v>
      </c>
      <c r="C636" s="307"/>
      <c r="D636" s="311">
        <v>9900</v>
      </c>
      <c r="E636" s="311">
        <v>9999</v>
      </c>
      <c r="F636" s="244" t="s">
        <v>615</v>
      </c>
      <c r="G636" s="311">
        <v>800</v>
      </c>
      <c r="H636" s="386"/>
      <c r="I636" s="389">
        <f t="shared" si="6"/>
        <v>0</v>
      </c>
      <c r="J636" s="389">
        <f t="shared" si="7"/>
        <v>2741.6</v>
      </c>
      <c r="K636" s="389">
        <f t="shared" si="8"/>
        <v>5502.1</v>
      </c>
    </row>
    <row r="637" spans="2:11" ht="12.75" customHeight="1">
      <c r="B637" s="346" t="s">
        <v>310</v>
      </c>
      <c r="C637" s="307"/>
      <c r="D637" s="311">
        <v>9900</v>
      </c>
      <c r="E637" s="311">
        <v>9999</v>
      </c>
      <c r="F637" s="244" t="s">
        <v>615</v>
      </c>
      <c r="G637" s="311">
        <v>870</v>
      </c>
      <c r="H637" s="386"/>
      <c r="I637" s="389">
        <f t="shared" si="6"/>
        <v>0</v>
      </c>
      <c r="J637" s="389">
        <f t="shared" si="7"/>
        <v>2741.6</v>
      </c>
      <c r="K637" s="389">
        <f t="shared" si="8"/>
        <v>5502.1</v>
      </c>
    </row>
    <row r="638" spans="2:11" ht="12.75" customHeight="1">
      <c r="B638" s="314" t="s">
        <v>273</v>
      </c>
      <c r="C638" s="307"/>
      <c r="D638" s="311">
        <v>9900</v>
      </c>
      <c r="E638" s="311">
        <v>9999</v>
      </c>
      <c r="F638" s="244" t="s">
        <v>615</v>
      </c>
      <c r="G638" s="311">
        <v>870</v>
      </c>
      <c r="H638" s="386">
        <v>2</v>
      </c>
      <c r="I638" s="389"/>
      <c r="J638" s="389">
        <v>2741.6</v>
      </c>
      <c r="K638" s="389">
        <v>5502.1</v>
      </c>
    </row>
    <row r="639" spans="2:11" ht="12.75" customHeight="1" hidden="1">
      <c r="B639" s="309"/>
      <c r="C639" s="307"/>
      <c r="D639" s="244"/>
      <c r="E639" s="244"/>
      <c r="F639" s="358"/>
      <c r="G639" s="244"/>
      <c r="H639" s="244"/>
      <c r="I639" s="183"/>
      <c r="J639" s="183"/>
      <c r="K639" s="183"/>
    </row>
    <row r="640" spans="2:11" ht="12.75" customHeight="1">
      <c r="B640" s="334" t="s">
        <v>634</v>
      </c>
      <c r="C640" s="391" t="s">
        <v>635</v>
      </c>
      <c r="D640" s="244"/>
      <c r="E640" s="244"/>
      <c r="F640" s="245"/>
      <c r="G640" s="302"/>
      <c r="H640" s="302"/>
      <c r="I640" s="294">
        <f>I646</f>
        <v>870.9</v>
      </c>
      <c r="J640" s="294">
        <f>J646</f>
        <v>583</v>
      </c>
      <c r="K640" s="294">
        <f>K646</f>
        <v>683</v>
      </c>
    </row>
    <row r="641" spans="2:11" ht="12.75" customHeight="1" hidden="1">
      <c r="B641" s="299" t="s">
        <v>272</v>
      </c>
      <c r="C641" s="301"/>
      <c r="D641" s="244"/>
      <c r="E641" s="244"/>
      <c r="F641" s="245"/>
      <c r="G641" s="244"/>
      <c r="H641" s="244" t="s">
        <v>537</v>
      </c>
      <c r="I641" s="183"/>
      <c r="J641" s="183"/>
      <c r="K641" s="183"/>
    </row>
    <row r="642" spans="2:11" ht="12.75" customHeight="1">
      <c r="B642" s="299" t="s">
        <v>273</v>
      </c>
      <c r="C642" s="301"/>
      <c r="D642" s="244"/>
      <c r="E642" s="244"/>
      <c r="F642" s="245"/>
      <c r="G642" s="244"/>
      <c r="H642" s="244" t="s">
        <v>297</v>
      </c>
      <c r="I642" s="183">
        <f>I652+I655+I664+I667+I658</f>
        <v>870.9</v>
      </c>
      <c r="J642" s="183">
        <f>J652+J655+J664+J667</f>
        <v>583</v>
      </c>
      <c r="K642" s="183">
        <f>K652+K655+K664+K667</f>
        <v>683</v>
      </c>
    </row>
    <row r="643" spans="2:11" ht="12.75" customHeight="1" hidden="1">
      <c r="B643" s="299" t="s">
        <v>274</v>
      </c>
      <c r="C643" s="301"/>
      <c r="D643" s="244"/>
      <c r="E643" s="244"/>
      <c r="F643" s="245"/>
      <c r="G643" s="244"/>
      <c r="H643" s="244" t="s">
        <v>333</v>
      </c>
      <c r="I643" s="183"/>
      <c r="J643" s="183"/>
      <c r="K643" s="183"/>
    </row>
    <row r="644" spans="2:11" ht="12.75" customHeight="1" hidden="1">
      <c r="B644" s="299" t="s">
        <v>275</v>
      </c>
      <c r="C644" s="301"/>
      <c r="D644" s="244"/>
      <c r="E644" s="244"/>
      <c r="F644" s="245"/>
      <c r="G644" s="244"/>
      <c r="H644" s="244" t="s">
        <v>307</v>
      </c>
      <c r="I644" s="183"/>
      <c r="J644" s="183"/>
      <c r="K644" s="183"/>
    </row>
    <row r="645" spans="2:11" ht="12.75" customHeight="1" hidden="1">
      <c r="B645" s="299" t="s">
        <v>276</v>
      </c>
      <c r="C645" s="301"/>
      <c r="D645" s="244"/>
      <c r="E645" s="244"/>
      <c r="F645" s="245"/>
      <c r="G645" s="244"/>
      <c r="H645" s="244" t="s">
        <v>538</v>
      </c>
      <c r="I645" s="183"/>
      <c r="J645" s="183"/>
      <c r="K645" s="183"/>
    </row>
    <row r="646" spans="2:11" ht="12.75" customHeight="1">
      <c r="B646" s="295" t="s">
        <v>185</v>
      </c>
      <c r="C646" s="307"/>
      <c r="D646" s="302" t="s">
        <v>186</v>
      </c>
      <c r="E646" s="302"/>
      <c r="F646" s="323"/>
      <c r="G646" s="302"/>
      <c r="H646" s="302"/>
      <c r="I646" s="294">
        <f>I647+I659</f>
        <v>870.9</v>
      </c>
      <c r="J646" s="294">
        <f>J647+J659</f>
        <v>583</v>
      </c>
      <c r="K646" s="294">
        <f>K647+K659</f>
        <v>683</v>
      </c>
    </row>
    <row r="647" spans="2:11" ht="27.75" customHeight="1">
      <c r="B647" s="303" t="s">
        <v>189</v>
      </c>
      <c r="C647" s="307"/>
      <c r="D647" s="305" t="s">
        <v>186</v>
      </c>
      <c r="E647" s="305" t="s">
        <v>190</v>
      </c>
      <c r="F647" s="286"/>
      <c r="G647" s="244"/>
      <c r="H647" s="244"/>
      <c r="I647" s="183">
        <f>I648</f>
        <v>870.9</v>
      </c>
      <c r="J647" s="183">
        <f>J648</f>
        <v>583</v>
      </c>
      <c r="K647" s="183">
        <f>K648</f>
        <v>683</v>
      </c>
    </row>
    <row r="648" spans="2:11" ht="12.75" customHeight="1">
      <c r="B648" s="299" t="s">
        <v>277</v>
      </c>
      <c r="C648" s="307"/>
      <c r="D648" s="244" t="s">
        <v>186</v>
      </c>
      <c r="E648" s="244" t="s">
        <v>190</v>
      </c>
      <c r="F648" s="244" t="s">
        <v>278</v>
      </c>
      <c r="G648" s="244"/>
      <c r="H648" s="244"/>
      <c r="I648" s="183">
        <f>I649</f>
        <v>870.9</v>
      </c>
      <c r="J648" s="183">
        <f>J649</f>
        <v>583</v>
      </c>
      <c r="K648" s="183">
        <f>K649</f>
        <v>683</v>
      </c>
    </row>
    <row r="649" spans="2:11" ht="14.25" customHeight="1">
      <c r="B649" s="342" t="s">
        <v>287</v>
      </c>
      <c r="C649" s="307"/>
      <c r="D649" s="244" t="s">
        <v>186</v>
      </c>
      <c r="E649" s="244" t="s">
        <v>190</v>
      </c>
      <c r="F649" s="245" t="s">
        <v>288</v>
      </c>
      <c r="G649" s="244"/>
      <c r="H649" s="244"/>
      <c r="I649" s="183">
        <f>I650+I653+I656</f>
        <v>870.9</v>
      </c>
      <c r="J649" s="183">
        <f>J650+J653</f>
        <v>583</v>
      </c>
      <c r="K649" s="183">
        <f>K650+K653</f>
        <v>683</v>
      </c>
    </row>
    <row r="650" spans="2:11" ht="40.5" customHeight="1">
      <c r="B650" s="309" t="s">
        <v>281</v>
      </c>
      <c r="C650" s="300"/>
      <c r="D650" s="244" t="s">
        <v>186</v>
      </c>
      <c r="E650" s="244" t="s">
        <v>190</v>
      </c>
      <c r="F650" s="245" t="s">
        <v>288</v>
      </c>
      <c r="G650" s="244" t="s">
        <v>282</v>
      </c>
      <c r="H650" s="244"/>
      <c r="I650" s="183">
        <f>I651</f>
        <v>773</v>
      </c>
      <c r="J650" s="183">
        <f>J651</f>
        <v>538.5</v>
      </c>
      <c r="K650" s="183">
        <f>K651</f>
        <v>638.5</v>
      </c>
    </row>
    <row r="651" spans="2:11" ht="12.75" customHeight="1">
      <c r="B651" s="243" t="s">
        <v>283</v>
      </c>
      <c r="C651" s="300"/>
      <c r="D651" s="244" t="s">
        <v>186</v>
      </c>
      <c r="E651" s="244" t="s">
        <v>190</v>
      </c>
      <c r="F651" s="245" t="s">
        <v>288</v>
      </c>
      <c r="G651" s="244" t="s">
        <v>284</v>
      </c>
      <c r="H651" s="244"/>
      <c r="I651" s="183">
        <f>I652</f>
        <v>773</v>
      </c>
      <c r="J651" s="183">
        <f>J652</f>
        <v>538.5</v>
      </c>
      <c r="K651" s="183">
        <f>K652</f>
        <v>638.5</v>
      </c>
    </row>
    <row r="652" spans="2:11" ht="14.25" customHeight="1">
      <c r="B652" s="243" t="s">
        <v>273</v>
      </c>
      <c r="C652" s="307"/>
      <c r="D652" s="244" t="s">
        <v>186</v>
      </c>
      <c r="E652" s="244" t="s">
        <v>190</v>
      </c>
      <c r="F652" s="245" t="s">
        <v>288</v>
      </c>
      <c r="G652" s="244" t="s">
        <v>284</v>
      </c>
      <c r="H652" s="244">
        <v>2</v>
      </c>
      <c r="I652" s="183">
        <v>773</v>
      </c>
      <c r="J652" s="183">
        <v>538.5</v>
      </c>
      <c r="K652" s="183">
        <v>638.5</v>
      </c>
    </row>
    <row r="653" spans="2:11" ht="12.75" customHeight="1">
      <c r="B653" s="299" t="s">
        <v>289</v>
      </c>
      <c r="C653" s="300"/>
      <c r="D653" s="244" t="s">
        <v>186</v>
      </c>
      <c r="E653" s="244" t="s">
        <v>190</v>
      </c>
      <c r="F653" s="245" t="s">
        <v>288</v>
      </c>
      <c r="G653" s="244" t="s">
        <v>290</v>
      </c>
      <c r="H653" s="244"/>
      <c r="I653" s="183">
        <f>I654</f>
        <v>92.8</v>
      </c>
      <c r="J653" s="183">
        <f>J654</f>
        <v>44.5</v>
      </c>
      <c r="K653" s="183">
        <f>K654</f>
        <v>44.5</v>
      </c>
    </row>
    <row r="654" spans="2:11" ht="12.75" customHeight="1">
      <c r="B654" s="299" t="s">
        <v>291</v>
      </c>
      <c r="C654" s="316"/>
      <c r="D654" s="244" t="s">
        <v>186</v>
      </c>
      <c r="E654" s="244" t="s">
        <v>190</v>
      </c>
      <c r="F654" s="245" t="s">
        <v>288</v>
      </c>
      <c r="G654" s="244" t="s">
        <v>292</v>
      </c>
      <c r="H654" s="244"/>
      <c r="I654" s="183">
        <f>I655</f>
        <v>92.8</v>
      </c>
      <c r="J654" s="183">
        <f>J655</f>
        <v>44.5</v>
      </c>
      <c r="K654" s="183">
        <f>K655</f>
        <v>44.5</v>
      </c>
    </row>
    <row r="655" spans="2:11" ht="12.75" customHeight="1">
      <c r="B655" s="243" t="s">
        <v>273</v>
      </c>
      <c r="C655" s="316"/>
      <c r="D655" s="244" t="s">
        <v>186</v>
      </c>
      <c r="E655" s="244" t="s">
        <v>190</v>
      </c>
      <c r="F655" s="245" t="s">
        <v>288</v>
      </c>
      <c r="G655" s="244" t="s">
        <v>292</v>
      </c>
      <c r="H655" s="244">
        <v>2</v>
      </c>
      <c r="I655" s="183">
        <v>92.8</v>
      </c>
      <c r="J655" s="183">
        <v>44.5</v>
      </c>
      <c r="K655" s="183">
        <v>44.5</v>
      </c>
    </row>
    <row r="656" spans="2:11" ht="12.75" customHeight="1">
      <c r="B656" s="310" t="s">
        <v>293</v>
      </c>
      <c r="C656" s="316"/>
      <c r="D656" s="244" t="s">
        <v>186</v>
      </c>
      <c r="E656" s="244" t="s">
        <v>190</v>
      </c>
      <c r="F656" s="245" t="s">
        <v>288</v>
      </c>
      <c r="G656" s="244" t="s">
        <v>294</v>
      </c>
      <c r="H656" s="244"/>
      <c r="I656" s="183">
        <f>I657</f>
        <v>5.1</v>
      </c>
      <c r="J656" s="183"/>
      <c r="K656" s="183"/>
    </row>
    <row r="657" spans="2:11" ht="12.75" customHeight="1">
      <c r="B657" s="310" t="s">
        <v>295</v>
      </c>
      <c r="C657" s="316"/>
      <c r="D657" s="244" t="s">
        <v>186</v>
      </c>
      <c r="E657" s="244" t="s">
        <v>190</v>
      </c>
      <c r="F657" s="245" t="s">
        <v>288</v>
      </c>
      <c r="G657" s="244" t="s">
        <v>296</v>
      </c>
      <c r="H657" s="244"/>
      <c r="I657" s="183">
        <f>I658</f>
        <v>5.1</v>
      </c>
      <c r="J657" s="183"/>
      <c r="K657" s="183"/>
    </row>
    <row r="658" spans="2:11" ht="12.75" customHeight="1">
      <c r="B658" s="310" t="s">
        <v>273</v>
      </c>
      <c r="C658" s="316"/>
      <c r="D658" s="244" t="s">
        <v>186</v>
      </c>
      <c r="E658" s="244" t="s">
        <v>190</v>
      </c>
      <c r="F658" s="245" t="s">
        <v>288</v>
      </c>
      <c r="G658" s="244" t="s">
        <v>296</v>
      </c>
      <c r="H658" s="244" t="s">
        <v>297</v>
      </c>
      <c r="I658" s="183">
        <v>5.1</v>
      </c>
      <c r="J658" s="183"/>
      <c r="K658" s="183"/>
    </row>
    <row r="659" spans="2:11" ht="26.25" customHeight="1" hidden="1">
      <c r="B659" s="315" t="s">
        <v>195</v>
      </c>
      <c r="C659" s="316"/>
      <c r="D659" s="305" t="s">
        <v>186</v>
      </c>
      <c r="E659" s="305" t="s">
        <v>196</v>
      </c>
      <c r="F659" s="244"/>
      <c r="G659" s="244"/>
      <c r="H659" s="244"/>
      <c r="I659" s="183">
        <f>I660</f>
        <v>0</v>
      </c>
      <c r="J659" s="183">
        <f>J660</f>
        <v>0</v>
      </c>
      <c r="K659" s="183">
        <f>K660</f>
        <v>0</v>
      </c>
    </row>
    <row r="660" spans="2:11" ht="12.75" customHeight="1" hidden="1">
      <c r="B660" s="243" t="s">
        <v>277</v>
      </c>
      <c r="C660" s="316"/>
      <c r="D660" s="244" t="s">
        <v>186</v>
      </c>
      <c r="E660" s="244" t="s">
        <v>196</v>
      </c>
      <c r="F660" s="286" t="s">
        <v>278</v>
      </c>
      <c r="G660" s="244"/>
      <c r="H660" s="244"/>
      <c r="I660" s="183">
        <f>I661</f>
        <v>0</v>
      </c>
      <c r="J660" s="183">
        <f>J661</f>
        <v>0</v>
      </c>
      <c r="K660" s="183">
        <f>K661</f>
        <v>0</v>
      </c>
    </row>
    <row r="661" spans="2:11" ht="12.75" customHeight="1" hidden="1">
      <c r="B661" s="308" t="s">
        <v>303</v>
      </c>
      <c r="C661" s="316"/>
      <c r="D661" s="244" t="s">
        <v>186</v>
      </c>
      <c r="E661" s="244" t="s">
        <v>196</v>
      </c>
      <c r="F661" s="245" t="s">
        <v>288</v>
      </c>
      <c r="G661" s="244"/>
      <c r="H661" s="244"/>
      <c r="I661" s="183">
        <f>I662+I665</f>
        <v>0</v>
      </c>
      <c r="J661" s="183">
        <f>J662+J665</f>
        <v>0</v>
      </c>
      <c r="K661" s="183">
        <f>K662+K665</f>
        <v>0</v>
      </c>
    </row>
    <row r="662" spans="2:11" ht="40.5" customHeight="1" hidden="1">
      <c r="B662" s="243" t="s">
        <v>281</v>
      </c>
      <c r="C662" s="316"/>
      <c r="D662" s="244" t="s">
        <v>186</v>
      </c>
      <c r="E662" s="244" t="s">
        <v>196</v>
      </c>
      <c r="F662" s="245" t="s">
        <v>288</v>
      </c>
      <c r="G662" s="244" t="s">
        <v>282</v>
      </c>
      <c r="H662" s="244"/>
      <c r="I662" s="183">
        <f>I663</f>
        <v>0</v>
      </c>
      <c r="J662" s="183">
        <f>J663</f>
        <v>0</v>
      </c>
      <c r="K662" s="183">
        <f>K663</f>
        <v>0</v>
      </c>
    </row>
    <row r="663" spans="2:11" ht="14.25" customHeight="1" hidden="1">
      <c r="B663" s="243" t="s">
        <v>283</v>
      </c>
      <c r="C663" s="316"/>
      <c r="D663" s="244" t="s">
        <v>186</v>
      </c>
      <c r="E663" s="244" t="s">
        <v>196</v>
      </c>
      <c r="F663" s="245" t="s">
        <v>288</v>
      </c>
      <c r="G663" s="244" t="s">
        <v>284</v>
      </c>
      <c r="H663" s="244"/>
      <c r="I663" s="183">
        <f>I664</f>
        <v>0</v>
      </c>
      <c r="J663" s="183">
        <f>J664</f>
        <v>0</v>
      </c>
      <c r="K663" s="183">
        <f>K664</f>
        <v>0</v>
      </c>
    </row>
    <row r="664" spans="2:11" ht="12.75" customHeight="1" hidden="1">
      <c r="B664" s="243" t="s">
        <v>273</v>
      </c>
      <c r="C664" s="316"/>
      <c r="D664" s="244" t="s">
        <v>186</v>
      </c>
      <c r="E664" s="244" t="s">
        <v>196</v>
      </c>
      <c r="F664" s="245" t="s">
        <v>288</v>
      </c>
      <c r="G664" s="244" t="s">
        <v>284</v>
      </c>
      <c r="H664" s="244">
        <v>2</v>
      </c>
      <c r="I664" s="183"/>
      <c r="J664" s="183"/>
      <c r="K664" s="183"/>
    </row>
    <row r="665" spans="2:11" ht="12.75" customHeight="1" hidden="1">
      <c r="B665" s="299" t="s">
        <v>289</v>
      </c>
      <c r="C665" s="316"/>
      <c r="D665" s="244" t="s">
        <v>186</v>
      </c>
      <c r="E665" s="244" t="s">
        <v>196</v>
      </c>
      <c r="F665" s="245" t="s">
        <v>288</v>
      </c>
      <c r="G665" s="244" t="s">
        <v>290</v>
      </c>
      <c r="H665" s="244"/>
      <c r="I665" s="183">
        <f>I666</f>
        <v>0</v>
      </c>
      <c r="J665" s="183">
        <f>J666</f>
        <v>0</v>
      </c>
      <c r="K665" s="183">
        <f>K666</f>
        <v>0</v>
      </c>
    </row>
    <row r="666" spans="2:11" ht="12.75" customHeight="1" hidden="1">
      <c r="B666" s="299" t="s">
        <v>291</v>
      </c>
      <c r="C666" s="316"/>
      <c r="D666" s="244" t="s">
        <v>186</v>
      </c>
      <c r="E666" s="244" t="s">
        <v>196</v>
      </c>
      <c r="F666" s="245" t="s">
        <v>288</v>
      </c>
      <c r="G666" s="244" t="s">
        <v>292</v>
      </c>
      <c r="H666" s="244"/>
      <c r="I666" s="183">
        <f>I667</f>
        <v>0</v>
      </c>
      <c r="J666" s="183">
        <f>J667</f>
        <v>0</v>
      </c>
      <c r="K666" s="183">
        <f>K667</f>
        <v>0</v>
      </c>
    </row>
    <row r="667" spans="2:11" ht="12.75" customHeight="1" hidden="1">
      <c r="B667" s="243" t="s">
        <v>273</v>
      </c>
      <c r="C667" s="316"/>
      <c r="D667" s="244" t="s">
        <v>186</v>
      </c>
      <c r="E667" s="244" t="s">
        <v>196</v>
      </c>
      <c r="F667" s="245" t="s">
        <v>288</v>
      </c>
      <c r="G667" s="244" t="s">
        <v>292</v>
      </c>
      <c r="H667" s="244">
        <v>2</v>
      </c>
      <c r="I667" s="183"/>
      <c r="J667" s="183"/>
      <c r="K667" s="183"/>
    </row>
    <row r="668" spans="1:66" s="395" customFormat="1" ht="12.75" customHeight="1">
      <c r="A668" s="392"/>
      <c r="B668" s="295" t="s">
        <v>636</v>
      </c>
      <c r="C668" s="393">
        <v>904</v>
      </c>
      <c r="D668" s="302"/>
      <c r="E668" s="302"/>
      <c r="F668" s="323"/>
      <c r="G668" s="302"/>
      <c r="H668" s="302"/>
      <c r="I668" s="294">
        <f>I669</f>
        <v>1214.4</v>
      </c>
      <c r="J668" s="294">
        <f>J669</f>
        <v>461</v>
      </c>
      <c r="K668" s="294">
        <f>K669</f>
        <v>513.5</v>
      </c>
      <c r="L668" s="394"/>
      <c r="M668" s="273"/>
      <c r="N668" s="273"/>
      <c r="O668" s="273"/>
      <c r="P668" s="273"/>
      <c r="Q668" s="273"/>
      <c r="R668" s="273"/>
      <c r="S668" s="273"/>
      <c r="T668" s="273"/>
      <c r="U668" s="273"/>
      <c r="V668" s="273"/>
      <c r="W668" s="273"/>
      <c r="X668" s="273"/>
      <c r="Y668" s="273"/>
      <c r="Z668" s="273"/>
      <c r="AA668" s="273"/>
      <c r="AB668" s="273"/>
      <c r="AC668" s="273"/>
      <c r="AD668" s="273"/>
      <c r="AE668" s="273"/>
      <c r="AF668" s="392"/>
      <c r="AG668" s="392"/>
      <c r="AH668" s="392"/>
      <c r="AI668" s="392"/>
      <c r="AJ668" s="392"/>
      <c r="AK668" s="392"/>
      <c r="AL668" s="392"/>
      <c r="AM668" s="392"/>
      <c r="AN668" s="392"/>
      <c r="AO668" s="392"/>
      <c r="AP668" s="392"/>
      <c r="AQ668" s="392"/>
      <c r="AR668" s="392"/>
      <c r="AS668" s="392"/>
      <c r="AT668" s="392"/>
      <c r="AU668" s="392"/>
      <c r="AV668" s="392"/>
      <c r="AW668" s="392"/>
      <c r="AX668" s="392"/>
      <c r="AY668" s="392"/>
      <c r="AZ668" s="392"/>
      <c r="BA668" s="392"/>
      <c r="BB668" s="392"/>
      <c r="BC668" s="392"/>
      <c r="BD668" s="392"/>
      <c r="BE668" s="392"/>
      <c r="BF668" s="392"/>
      <c r="BG668" s="392"/>
      <c r="BH668" s="392"/>
      <c r="BI668" s="392"/>
      <c r="BJ668" s="392"/>
      <c r="BK668" s="392"/>
      <c r="BL668" s="392"/>
      <c r="BM668" s="392"/>
      <c r="BN668" s="392"/>
    </row>
    <row r="669" spans="1:66" s="395" customFormat="1" ht="12.75" customHeight="1">
      <c r="A669" s="392"/>
      <c r="B669" s="295" t="s">
        <v>185</v>
      </c>
      <c r="C669" s="301"/>
      <c r="D669" s="302" t="s">
        <v>186</v>
      </c>
      <c r="E669" s="302"/>
      <c r="F669" s="323"/>
      <c r="G669" s="302"/>
      <c r="H669" s="302"/>
      <c r="I669" s="294">
        <f>I670</f>
        <v>1214.4</v>
      </c>
      <c r="J669" s="294">
        <f>J670</f>
        <v>461</v>
      </c>
      <c r="K669" s="294">
        <f>K670</f>
        <v>513.5</v>
      </c>
      <c r="L669" s="273"/>
      <c r="M669" s="273"/>
      <c r="N669" s="273"/>
      <c r="O669" s="273"/>
      <c r="P669" s="273"/>
      <c r="Q669" s="273"/>
      <c r="R669" s="273"/>
      <c r="S669" s="273"/>
      <c r="T669" s="273"/>
      <c r="U669" s="273"/>
      <c r="V669" s="273"/>
      <c r="W669" s="273"/>
      <c r="X669" s="273"/>
      <c r="Y669" s="273"/>
      <c r="Z669" s="273"/>
      <c r="AA669" s="273"/>
      <c r="AB669" s="273"/>
      <c r="AC669" s="273"/>
      <c r="AD669" s="273"/>
      <c r="AE669" s="273"/>
      <c r="AF669" s="392"/>
      <c r="AG669" s="392"/>
      <c r="AH669" s="392"/>
      <c r="AI669" s="392"/>
      <c r="AJ669" s="392"/>
      <c r="AK669" s="392"/>
      <c r="AL669" s="392"/>
      <c r="AM669" s="392"/>
      <c r="AN669" s="392"/>
      <c r="AO669" s="392"/>
      <c r="AP669" s="392"/>
      <c r="AQ669" s="392"/>
      <c r="AR669" s="392"/>
      <c r="AS669" s="392"/>
      <c r="AT669" s="392"/>
      <c r="AU669" s="392"/>
      <c r="AV669" s="392"/>
      <c r="AW669" s="392"/>
      <c r="AX669" s="392"/>
      <c r="AY669" s="392"/>
      <c r="AZ669" s="392"/>
      <c r="BA669" s="392"/>
      <c r="BB669" s="392"/>
      <c r="BC669" s="392"/>
      <c r="BD669" s="392"/>
      <c r="BE669" s="392"/>
      <c r="BF669" s="392"/>
      <c r="BG669" s="392"/>
      <c r="BH669" s="392"/>
      <c r="BI669" s="392"/>
      <c r="BJ669" s="392"/>
      <c r="BK669" s="392"/>
      <c r="BL669" s="392"/>
      <c r="BM669" s="392"/>
      <c r="BN669" s="392"/>
    </row>
    <row r="670" spans="2:11" ht="12.75" customHeight="1">
      <c r="B670" s="299" t="s">
        <v>273</v>
      </c>
      <c r="C670" s="316"/>
      <c r="D670" s="244"/>
      <c r="E670" s="244"/>
      <c r="F670" s="245"/>
      <c r="G670" s="244"/>
      <c r="H670" s="244" t="s">
        <v>297</v>
      </c>
      <c r="I670" s="183">
        <f>I677+I680+I683</f>
        <v>1214.4</v>
      </c>
      <c r="J670" s="183">
        <f>J677+J680</f>
        <v>461</v>
      </c>
      <c r="K670" s="183">
        <f>K677+K680</f>
        <v>513.5</v>
      </c>
    </row>
    <row r="671" spans="2:11" ht="12.75" customHeight="1" hidden="1">
      <c r="B671" s="299" t="s">
        <v>274</v>
      </c>
      <c r="C671" s="316"/>
      <c r="D671" s="244"/>
      <c r="E671" s="244"/>
      <c r="F671" s="245"/>
      <c r="G671" s="244"/>
      <c r="H671" s="244" t="s">
        <v>333</v>
      </c>
      <c r="I671" s="183"/>
      <c r="J671" s="183"/>
      <c r="K671" s="183"/>
    </row>
    <row r="672" spans="2:11" ht="28.5" customHeight="1">
      <c r="B672" s="303" t="s">
        <v>195</v>
      </c>
      <c r="C672" s="316"/>
      <c r="D672" s="305" t="s">
        <v>186</v>
      </c>
      <c r="E672" s="305" t="s">
        <v>196</v>
      </c>
      <c r="F672" s="244"/>
      <c r="G672" s="244"/>
      <c r="H672" s="244"/>
      <c r="I672" s="183">
        <f>I673</f>
        <v>1213.9</v>
      </c>
      <c r="J672" s="183">
        <f>J673</f>
        <v>461</v>
      </c>
      <c r="K672" s="183">
        <f>K673</f>
        <v>513.5</v>
      </c>
    </row>
    <row r="673" spans="2:11" ht="12.75" customHeight="1">
      <c r="B673" s="243" t="s">
        <v>277</v>
      </c>
      <c r="C673" s="316"/>
      <c r="D673" s="244" t="s">
        <v>186</v>
      </c>
      <c r="E673" s="244" t="s">
        <v>196</v>
      </c>
      <c r="F673" s="286" t="s">
        <v>278</v>
      </c>
      <c r="G673" s="244"/>
      <c r="H673" s="244"/>
      <c r="I673" s="183">
        <f>I674</f>
        <v>1213.9</v>
      </c>
      <c r="J673" s="183">
        <f>J674</f>
        <v>461</v>
      </c>
      <c r="K673" s="183">
        <f>K674</f>
        <v>513.5</v>
      </c>
    </row>
    <row r="674" spans="2:11" ht="12.75" customHeight="1">
      <c r="B674" s="308" t="s">
        <v>303</v>
      </c>
      <c r="C674" s="316"/>
      <c r="D674" s="244" t="s">
        <v>186</v>
      </c>
      <c r="E674" s="244" t="s">
        <v>196</v>
      </c>
      <c r="F674" s="245" t="s">
        <v>288</v>
      </c>
      <c r="G674" s="244"/>
      <c r="H674" s="244"/>
      <c r="I674" s="183">
        <f>I677+I680</f>
        <v>1213.9</v>
      </c>
      <c r="J674" s="183">
        <f>J677+J680</f>
        <v>461</v>
      </c>
      <c r="K674" s="183">
        <f>K677+K680</f>
        <v>513.5</v>
      </c>
    </row>
    <row r="675" spans="2:11" ht="41.25" customHeight="1">
      <c r="B675" s="309" t="s">
        <v>281</v>
      </c>
      <c r="C675" s="316"/>
      <c r="D675" s="244" t="s">
        <v>186</v>
      </c>
      <c r="E675" s="244" t="s">
        <v>196</v>
      </c>
      <c r="F675" s="245" t="s">
        <v>288</v>
      </c>
      <c r="G675" s="244" t="s">
        <v>282</v>
      </c>
      <c r="H675" s="244"/>
      <c r="I675" s="183">
        <f>I676</f>
        <v>1144.2</v>
      </c>
      <c r="J675" s="183">
        <f>J676</f>
        <v>447.5</v>
      </c>
      <c r="K675" s="183">
        <f>K676</f>
        <v>500</v>
      </c>
    </row>
    <row r="676" spans="2:11" ht="12.75" customHeight="1">
      <c r="B676" s="243" t="s">
        <v>283</v>
      </c>
      <c r="C676" s="316"/>
      <c r="D676" s="244" t="s">
        <v>186</v>
      </c>
      <c r="E676" s="244" t="s">
        <v>196</v>
      </c>
      <c r="F676" s="245" t="s">
        <v>288</v>
      </c>
      <c r="G676" s="244" t="s">
        <v>284</v>
      </c>
      <c r="H676" s="244"/>
      <c r="I676" s="183">
        <f>I677</f>
        <v>1144.2</v>
      </c>
      <c r="J676" s="183">
        <f>J677</f>
        <v>447.5</v>
      </c>
      <c r="K676" s="183">
        <f>K677</f>
        <v>500</v>
      </c>
    </row>
    <row r="677" spans="2:11" ht="12.75" customHeight="1">
      <c r="B677" s="243" t="s">
        <v>273</v>
      </c>
      <c r="C677" s="316"/>
      <c r="D677" s="244" t="s">
        <v>186</v>
      </c>
      <c r="E677" s="244" t="s">
        <v>196</v>
      </c>
      <c r="F677" s="245" t="s">
        <v>288</v>
      </c>
      <c r="G677" s="244" t="s">
        <v>284</v>
      </c>
      <c r="H677" s="244">
        <v>2</v>
      </c>
      <c r="I677" s="183">
        <v>1144.2</v>
      </c>
      <c r="J677" s="183">
        <v>447.5</v>
      </c>
      <c r="K677" s="183">
        <v>500</v>
      </c>
    </row>
    <row r="678" spans="2:11" ht="12.75" customHeight="1">
      <c r="B678" s="299" t="s">
        <v>289</v>
      </c>
      <c r="C678" s="316"/>
      <c r="D678" s="244" t="s">
        <v>186</v>
      </c>
      <c r="E678" s="244" t="s">
        <v>196</v>
      </c>
      <c r="F678" s="245" t="s">
        <v>288</v>
      </c>
      <c r="G678" s="244" t="s">
        <v>290</v>
      </c>
      <c r="H678" s="244"/>
      <c r="I678" s="183">
        <f>I679</f>
        <v>69.7</v>
      </c>
      <c r="J678" s="183">
        <f>J679</f>
        <v>13.5</v>
      </c>
      <c r="K678" s="183">
        <f>K679</f>
        <v>13.5</v>
      </c>
    </row>
    <row r="679" spans="2:11" ht="12.75" customHeight="1">
      <c r="B679" s="299" t="s">
        <v>291</v>
      </c>
      <c r="C679" s="316"/>
      <c r="D679" s="244" t="s">
        <v>186</v>
      </c>
      <c r="E679" s="244" t="s">
        <v>196</v>
      </c>
      <c r="F679" s="245" t="s">
        <v>288</v>
      </c>
      <c r="G679" s="244" t="s">
        <v>292</v>
      </c>
      <c r="H679" s="244"/>
      <c r="I679" s="183">
        <f>I680</f>
        <v>69.7</v>
      </c>
      <c r="J679" s="183">
        <f>J680</f>
        <v>13.5</v>
      </c>
      <c r="K679" s="183">
        <f>K680</f>
        <v>13.5</v>
      </c>
    </row>
    <row r="680" spans="2:11" ht="12.75" customHeight="1">
      <c r="B680" s="243" t="s">
        <v>273</v>
      </c>
      <c r="C680" s="316"/>
      <c r="D680" s="244" t="s">
        <v>186</v>
      </c>
      <c r="E680" s="244" t="s">
        <v>196</v>
      </c>
      <c r="F680" s="245" t="s">
        <v>288</v>
      </c>
      <c r="G680" s="244" t="s">
        <v>292</v>
      </c>
      <c r="H680" s="244">
        <v>2</v>
      </c>
      <c r="I680" s="183">
        <v>69.7</v>
      </c>
      <c r="J680" s="183">
        <v>13.5</v>
      </c>
      <c r="K680" s="183">
        <v>13.5</v>
      </c>
    </row>
    <row r="681" spans="2:11" ht="12.75" customHeight="1">
      <c r="B681" s="310" t="s">
        <v>293</v>
      </c>
      <c r="C681" s="316"/>
      <c r="D681" s="244" t="s">
        <v>186</v>
      </c>
      <c r="E681" s="244" t="s">
        <v>196</v>
      </c>
      <c r="F681" s="245" t="s">
        <v>288</v>
      </c>
      <c r="G681" s="244" t="s">
        <v>294</v>
      </c>
      <c r="H681" s="244"/>
      <c r="I681" s="183">
        <f>I682</f>
        <v>0.5</v>
      </c>
      <c r="J681" s="183">
        <f>J682</f>
        <v>0.5</v>
      </c>
      <c r="K681" s="183">
        <f>K682</f>
        <v>0.5</v>
      </c>
    </row>
    <row r="682" spans="2:11" ht="12.75" customHeight="1">
      <c r="B682" s="310" t="s">
        <v>295</v>
      </c>
      <c r="C682" s="316"/>
      <c r="D682" s="244" t="s">
        <v>186</v>
      </c>
      <c r="E682" s="244" t="s">
        <v>196</v>
      </c>
      <c r="F682" s="245" t="s">
        <v>288</v>
      </c>
      <c r="G682" s="244" t="s">
        <v>296</v>
      </c>
      <c r="H682" s="244"/>
      <c r="I682" s="183">
        <f>I683</f>
        <v>0.5</v>
      </c>
      <c r="J682" s="183">
        <f>J683</f>
        <v>0.5</v>
      </c>
      <c r="K682" s="183">
        <f>K683</f>
        <v>0.5</v>
      </c>
    </row>
    <row r="683" spans="2:11" ht="12.75" customHeight="1">
      <c r="B683" s="310" t="s">
        <v>273</v>
      </c>
      <c r="C683" s="316"/>
      <c r="D683" s="244" t="s">
        <v>186</v>
      </c>
      <c r="E683" s="244" t="s">
        <v>196</v>
      </c>
      <c r="F683" s="245" t="s">
        <v>288</v>
      </c>
      <c r="G683" s="244" t="s">
        <v>296</v>
      </c>
      <c r="H683" s="244" t="s">
        <v>297</v>
      </c>
      <c r="I683" s="183">
        <v>0.5</v>
      </c>
      <c r="J683" s="183">
        <v>0.5</v>
      </c>
      <c r="K683" s="183">
        <v>0.5</v>
      </c>
    </row>
    <row r="684" spans="2:12" ht="27.75" customHeight="1">
      <c r="B684" s="396" t="s">
        <v>637</v>
      </c>
      <c r="C684" s="393">
        <v>905</v>
      </c>
      <c r="D684" s="302"/>
      <c r="E684" s="302"/>
      <c r="F684" s="335"/>
      <c r="G684" s="302"/>
      <c r="H684" s="302"/>
      <c r="I684" s="294">
        <f>I690+I704+I769+I697</f>
        <v>5303.400000000001</v>
      </c>
      <c r="J684" s="294">
        <f>J690+J704</f>
        <v>4818.3</v>
      </c>
      <c r="K684" s="294">
        <f>K690+K704</f>
        <v>2078.2999999999997</v>
      </c>
      <c r="L684" s="298"/>
    </row>
    <row r="685" spans="2:11" ht="15.75" customHeight="1" hidden="1">
      <c r="B685" s="299" t="s">
        <v>272</v>
      </c>
      <c r="C685" s="393"/>
      <c r="D685" s="244"/>
      <c r="E685" s="244"/>
      <c r="F685" s="339"/>
      <c r="G685" s="244"/>
      <c r="H685" s="244" t="s">
        <v>537</v>
      </c>
      <c r="I685" s="183"/>
      <c r="J685" s="183"/>
      <c r="K685" s="183"/>
    </row>
    <row r="686" spans="2:11" ht="14.25" customHeight="1">
      <c r="B686" s="299" t="s">
        <v>273</v>
      </c>
      <c r="C686" s="393"/>
      <c r="D686" s="244"/>
      <c r="E686" s="244"/>
      <c r="F686" s="339"/>
      <c r="G686" s="244"/>
      <c r="H686" s="244" t="s">
        <v>297</v>
      </c>
      <c r="I686" s="183">
        <f>I696+I716+I720+I724+I728+I744+I758+I761+I764+I733+I775+I710+I703+I748+I739+I752</f>
        <v>5247.1</v>
      </c>
      <c r="J686" s="183">
        <f>J696+J716+J720+J724+J728+J744+J758+J761+J764</f>
        <v>1878.3</v>
      </c>
      <c r="K686" s="183">
        <f>K696+K716+K720+K724+K728+K744+K758+K761+K764</f>
        <v>2078.2999999999997</v>
      </c>
    </row>
    <row r="687" spans="2:11" ht="14.25" customHeight="1" hidden="1">
      <c r="B687" s="299" t="s">
        <v>274</v>
      </c>
      <c r="C687" s="393"/>
      <c r="D687" s="244"/>
      <c r="E687" s="244"/>
      <c r="F687" s="339"/>
      <c r="G687" s="244"/>
      <c r="H687" s="244" t="s">
        <v>333</v>
      </c>
      <c r="I687" s="183">
        <f>I768+I776</f>
        <v>56.3</v>
      </c>
      <c r="J687" s="183"/>
      <c r="K687" s="183"/>
    </row>
    <row r="688" spans="2:11" ht="14.25" customHeight="1" hidden="1">
      <c r="B688" s="299" t="s">
        <v>275</v>
      </c>
      <c r="C688" s="393"/>
      <c r="D688" s="244"/>
      <c r="E688" s="244"/>
      <c r="F688" s="339"/>
      <c r="G688" s="244"/>
      <c r="H688" s="244" t="s">
        <v>307</v>
      </c>
      <c r="I688" s="183"/>
      <c r="J688" s="183"/>
      <c r="K688" s="183"/>
    </row>
    <row r="689" spans="2:11" ht="14.25" customHeight="1" hidden="1">
      <c r="B689" s="299" t="s">
        <v>276</v>
      </c>
      <c r="C689" s="393"/>
      <c r="D689" s="244"/>
      <c r="E689" s="244"/>
      <c r="F689" s="339"/>
      <c r="G689" s="244"/>
      <c r="H689" s="244" t="s">
        <v>538</v>
      </c>
      <c r="I689" s="183"/>
      <c r="J689" s="183"/>
      <c r="K689" s="183"/>
    </row>
    <row r="690" spans="2:11" ht="14.25" customHeight="1" hidden="1">
      <c r="B690" s="295" t="s">
        <v>185</v>
      </c>
      <c r="C690" s="316"/>
      <c r="D690" s="302" t="s">
        <v>186</v>
      </c>
      <c r="E690" s="302"/>
      <c r="F690" s="335"/>
      <c r="G690" s="302"/>
      <c r="H690" s="302"/>
      <c r="I690" s="294">
        <f aca="true" t="shared" si="9" ref="I690:I695">I691</f>
        <v>0</v>
      </c>
      <c r="J690" s="294">
        <f aca="true" t="shared" si="10" ref="J690:J695">J691</f>
        <v>0</v>
      </c>
      <c r="K690" s="294">
        <f aca="true" t="shared" si="11" ref="K690:K695">K691</f>
        <v>0</v>
      </c>
    </row>
    <row r="691" spans="2:11" ht="12.75" customHeight="1" hidden="1">
      <c r="B691" s="315" t="s">
        <v>199</v>
      </c>
      <c r="C691" s="316"/>
      <c r="D691" s="305" t="s">
        <v>186</v>
      </c>
      <c r="E691" s="305" t="s">
        <v>200</v>
      </c>
      <c r="F691" s="326"/>
      <c r="G691" s="244"/>
      <c r="H691" s="244"/>
      <c r="I691" s="183">
        <f t="shared" si="9"/>
        <v>0</v>
      </c>
      <c r="J691" s="183">
        <f t="shared" si="10"/>
        <v>0</v>
      </c>
      <c r="K691" s="183">
        <f t="shared" si="11"/>
        <v>0</v>
      </c>
    </row>
    <row r="692" spans="2:11" ht="12.75" customHeight="1" hidden="1">
      <c r="B692" s="243" t="s">
        <v>277</v>
      </c>
      <c r="C692" s="316"/>
      <c r="D692" s="244" t="s">
        <v>186</v>
      </c>
      <c r="E692" s="244" t="s">
        <v>200</v>
      </c>
      <c r="F692" s="326" t="s">
        <v>278</v>
      </c>
      <c r="G692" s="244"/>
      <c r="H692" s="244"/>
      <c r="I692" s="183">
        <f t="shared" si="9"/>
        <v>0</v>
      </c>
      <c r="J692" s="183">
        <f t="shared" si="10"/>
        <v>0</v>
      </c>
      <c r="K692" s="183">
        <f t="shared" si="11"/>
        <v>0</v>
      </c>
    </row>
    <row r="693" spans="2:11" ht="27.75" customHeight="1" hidden="1">
      <c r="B693" s="243" t="s">
        <v>342</v>
      </c>
      <c r="C693" s="316"/>
      <c r="D693" s="244" t="s">
        <v>186</v>
      </c>
      <c r="E693" s="244" t="s">
        <v>200</v>
      </c>
      <c r="F693" s="245" t="s">
        <v>343</v>
      </c>
      <c r="G693" s="287"/>
      <c r="H693" s="287"/>
      <c r="I693" s="183">
        <f t="shared" si="9"/>
        <v>0</v>
      </c>
      <c r="J693" s="183">
        <f t="shared" si="10"/>
        <v>0</v>
      </c>
      <c r="K693" s="183">
        <f t="shared" si="11"/>
        <v>0</v>
      </c>
    </row>
    <row r="694" spans="2:11" ht="12.75" customHeight="1" hidden="1">
      <c r="B694" s="299" t="s">
        <v>289</v>
      </c>
      <c r="C694" s="316"/>
      <c r="D694" s="244" t="s">
        <v>186</v>
      </c>
      <c r="E694" s="244" t="s">
        <v>200</v>
      </c>
      <c r="F694" s="245" t="s">
        <v>343</v>
      </c>
      <c r="G694" s="287">
        <v>200</v>
      </c>
      <c r="H694" s="287"/>
      <c r="I694" s="183">
        <f t="shared" si="9"/>
        <v>0</v>
      </c>
      <c r="J694" s="183">
        <f t="shared" si="10"/>
        <v>0</v>
      </c>
      <c r="K694" s="183">
        <f t="shared" si="11"/>
        <v>0</v>
      </c>
    </row>
    <row r="695" spans="2:11" ht="14.25" customHeight="1" hidden="1">
      <c r="B695" s="299" t="s">
        <v>291</v>
      </c>
      <c r="C695" s="316"/>
      <c r="D695" s="244" t="s">
        <v>186</v>
      </c>
      <c r="E695" s="244" t="s">
        <v>200</v>
      </c>
      <c r="F695" s="245" t="s">
        <v>343</v>
      </c>
      <c r="G695" s="287">
        <v>240</v>
      </c>
      <c r="H695" s="287"/>
      <c r="I695" s="183">
        <f t="shared" si="9"/>
        <v>0</v>
      </c>
      <c r="J695" s="183">
        <f t="shared" si="10"/>
        <v>0</v>
      </c>
      <c r="K695" s="183">
        <f t="shared" si="11"/>
        <v>0</v>
      </c>
    </row>
    <row r="696" spans="2:11" ht="12.75" customHeight="1" hidden="1">
      <c r="B696" s="243" t="s">
        <v>273</v>
      </c>
      <c r="C696" s="307"/>
      <c r="D696" s="244" t="s">
        <v>186</v>
      </c>
      <c r="E696" s="244" t="s">
        <v>200</v>
      </c>
      <c r="F696" s="245" t="s">
        <v>343</v>
      </c>
      <c r="G696" s="287">
        <v>240</v>
      </c>
      <c r="H696" s="244" t="s">
        <v>297</v>
      </c>
      <c r="I696" s="183"/>
      <c r="J696" s="183"/>
      <c r="K696" s="183"/>
    </row>
    <row r="697" spans="2:11" ht="12.75" customHeight="1">
      <c r="B697" s="295" t="s">
        <v>205</v>
      </c>
      <c r="C697" s="307"/>
      <c r="D697" s="302" t="s">
        <v>206</v>
      </c>
      <c r="E697" s="244"/>
      <c r="F697" s="245"/>
      <c r="G697" s="287"/>
      <c r="H697" s="244"/>
      <c r="I697" s="294">
        <f aca="true" t="shared" si="12" ref="I697:I702">I698</f>
        <v>22.3</v>
      </c>
      <c r="J697" s="294">
        <f aca="true" t="shared" si="13" ref="J697:J702">J698</f>
        <v>0</v>
      </c>
      <c r="K697" s="294">
        <f aca="true" t="shared" si="14" ref="K697:K702">K698</f>
        <v>0</v>
      </c>
    </row>
    <row r="698" spans="2:11" ht="12.75" customHeight="1">
      <c r="B698" s="319" t="s">
        <v>209</v>
      </c>
      <c r="C698" s="307"/>
      <c r="D698" s="305" t="s">
        <v>206</v>
      </c>
      <c r="E698" s="305" t="s">
        <v>210</v>
      </c>
      <c r="F698" s="245"/>
      <c r="G698" s="287"/>
      <c r="H698" s="244"/>
      <c r="I698" s="365">
        <f t="shared" si="12"/>
        <v>22.3</v>
      </c>
      <c r="J698" s="365">
        <f t="shared" si="13"/>
        <v>0</v>
      </c>
      <c r="K698" s="365">
        <f t="shared" si="14"/>
        <v>0</v>
      </c>
    </row>
    <row r="699" spans="2:11" ht="27.75" customHeight="1">
      <c r="B699" s="320" t="s">
        <v>365</v>
      </c>
      <c r="C699" s="307"/>
      <c r="D699" s="244" t="s">
        <v>206</v>
      </c>
      <c r="E699" s="244" t="s">
        <v>210</v>
      </c>
      <c r="F699" s="397" t="s">
        <v>366</v>
      </c>
      <c r="G699" s="287"/>
      <c r="H699" s="244"/>
      <c r="I699" s="183">
        <f t="shared" si="12"/>
        <v>22.3</v>
      </c>
      <c r="J699" s="183">
        <f t="shared" si="13"/>
        <v>0</v>
      </c>
      <c r="K699" s="183">
        <f t="shared" si="14"/>
        <v>0</v>
      </c>
    </row>
    <row r="700" spans="2:11" ht="12.75" customHeight="1">
      <c r="B700" s="398" t="s">
        <v>379</v>
      </c>
      <c r="C700" s="307"/>
      <c r="D700" s="244" t="s">
        <v>206</v>
      </c>
      <c r="E700" s="244" t="s">
        <v>210</v>
      </c>
      <c r="F700" s="397" t="s">
        <v>380</v>
      </c>
      <c r="G700" s="287"/>
      <c r="H700" s="244"/>
      <c r="I700" s="183">
        <f t="shared" si="12"/>
        <v>22.3</v>
      </c>
      <c r="J700" s="183">
        <f t="shared" si="13"/>
        <v>0</v>
      </c>
      <c r="K700" s="183">
        <f t="shared" si="14"/>
        <v>0</v>
      </c>
    </row>
    <row r="701" spans="2:11" ht="12.75" customHeight="1">
      <c r="B701" s="299" t="s">
        <v>289</v>
      </c>
      <c r="C701" s="307"/>
      <c r="D701" s="244" t="s">
        <v>206</v>
      </c>
      <c r="E701" s="244" t="s">
        <v>210</v>
      </c>
      <c r="F701" s="397" t="s">
        <v>380</v>
      </c>
      <c r="G701" s="287">
        <v>200</v>
      </c>
      <c r="H701" s="287"/>
      <c r="I701" s="183">
        <f t="shared" si="12"/>
        <v>22.3</v>
      </c>
      <c r="J701" s="183">
        <f t="shared" si="13"/>
        <v>0</v>
      </c>
      <c r="K701" s="183">
        <f t="shared" si="14"/>
        <v>0</v>
      </c>
    </row>
    <row r="702" spans="2:11" ht="12.75" customHeight="1">
      <c r="B702" s="299" t="s">
        <v>291</v>
      </c>
      <c r="C702" s="307"/>
      <c r="D702" s="244" t="s">
        <v>206</v>
      </c>
      <c r="E702" s="244" t="s">
        <v>210</v>
      </c>
      <c r="F702" s="397" t="s">
        <v>380</v>
      </c>
      <c r="G702" s="287">
        <v>240</v>
      </c>
      <c r="H702" s="287"/>
      <c r="I702" s="183">
        <f t="shared" si="12"/>
        <v>22.3</v>
      </c>
      <c r="J702" s="183">
        <f t="shared" si="13"/>
        <v>0</v>
      </c>
      <c r="K702" s="183">
        <f t="shared" si="14"/>
        <v>0</v>
      </c>
    </row>
    <row r="703" spans="2:11" ht="12.75" customHeight="1">
      <c r="B703" s="243" t="s">
        <v>273</v>
      </c>
      <c r="C703" s="307"/>
      <c r="D703" s="244" t="s">
        <v>206</v>
      </c>
      <c r="E703" s="244" t="s">
        <v>210</v>
      </c>
      <c r="F703" s="397" t="s">
        <v>380</v>
      </c>
      <c r="G703" s="287">
        <v>240</v>
      </c>
      <c r="H703" s="244" t="s">
        <v>297</v>
      </c>
      <c r="I703" s="183">
        <v>22.3</v>
      </c>
      <c r="J703" s="183"/>
      <c r="K703" s="183"/>
    </row>
    <row r="704" spans="2:11" ht="14.25" customHeight="1">
      <c r="B704" s="295" t="s">
        <v>211</v>
      </c>
      <c r="C704" s="301"/>
      <c r="D704" s="302" t="s">
        <v>212</v>
      </c>
      <c r="E704" s="244"/>
      <c r="F704" s="244"/>
      <c r="G704" s="244"/>
      <c r="H704" s="287"/>
      <c r="I704" s="183">
        <f>I711+I734+I753+I705</f>
        <v>5281.1</v>
      </c>
      <c r="J704" s="183">
        <f>J711+J734+J753+J748</f>
        <v>4818.3</v>
      </c>
      <c r="K704" s="183">
        <f>K711+K734+K753</f>
        <v>2078.2999999999997</v>
      </c>
    </row>
    <row r="705" spans="2:11" ht="14.25" customHeight="1">
      <c r="B705" s="303" t="s">
        <v>213</v>
      </c>
      <c r="C705" s="301"/>
      <c r="D705" s="305" t="s">
        <v>212</v>
      </c>
      <c r="E705" s="305" t="s">
        <v>214</v>
      </c>
      <c r="F705" s="305"/>
      <c r="G705" s="305"/>
      <c r="H705" s="399"/>
      <c r="I705" s="365">
        <f>I706</f>
        <v>85</v>
      </c>
      <c r="J705" s="365">
        <f>J706</f>
        <v>0</v>
      </c>
      <c r="K705" s="365">
        <f>K706</f>
        <v>0</v>
      </c>
    </row>
    <row r="706" spans="2:11" ht="14.25" customHeight="1">
      <c r="B706" s="309" t="s">
        <v>277</v>
      </c>
      <c r="C706" s="301"/>
      <c r="D706" s="244" t="s">
        <v>212</v>
      </c>
      <c r="E706" s="244" t="s">
        <v>214</v>
      </c>
      <c r="F706" s="326" t="s">
        <v>278</v>
      </c>
      <c r="G706" s="244"/>
      <c r="H706" s="287"/>
      <c r="I706" s="183">
        <f>I707</f>
        <v>85</v>
      </c>
      <c r="J706" s="183">
        <f>J707</f>
        <v>0</v>
      </c>
      <c r="K706" s="183">
        <f>K707</f>
        <v>0</v>
      </c>
    </row>
    <row r="707" spans="2:11" ht="27.75" customHeight="1">
      <c r="B707" s="317" t="s">
        <v>386</v>
      </c>
      <c r="C707" s="301"/>
      <c r="D707" s="244" t="s">
        <v>212</v>
      </c>
      <c r="E707" s="244" t="s">
        <v>214</v>
      </c>
      <c r="F707" s="245" t="s">
        <v>387</v>
      </c>
      <c r="G707" s="244"/>
      <c r="H707" s="287"/>
      <c r="I707" s="183">
        <f>I708</f>
        <v>85</v>
      </c>
      <c r="J707" s="183">
        <f>J708</f>
        <v>0</v>
      </c>
      <c r="K707" s="183">
        <f>K708</f>
        <v>0</v>
      </c>
    </row>
    <row r="708" spans="2:11" ht="14.25" customHeight="1">
      <c r="B708" s="309" t="s">
        <v>289</v>
      </c>
      <c r="C708" s="301"/>
      <c r="D708" s="244" t="s">
        <v>212</v>
      </c>
      <c r="E708" s="244" t="s">
        <v>214</v>
      </c>
      <c r="F708" s="245" t="s">
        <v>387</v>
      </c>
      <c r="G708" s="287">
        <v>200</v>
      </c>
      <c r="H708" s="287"/>
      <c r="I708" s="183">
        <f>I709</f>
        <v>85</v>
      </c>
      <c r="J708" s="183">
        <f>J709</f>
        <v>0</v>
      </c>
      <c r="K708" s="183">
        <f>K709</f>
        <v>0</v>
      </c>
    </row>
    <row r="709" spans="2:11" ht="14.25" customHeight="1">
      <c r="B709" s="309" t="s">
        <v>291</v>
      </c>
      <c r="C709" s="301"/>
      <c r="D709" s="244" t="s">
        <v>212</v>
      </c>
      <c r="E709" s="244" t="s">
        <v>214</v>
      </c>
      <c r="F709" s="245" t="s">
        <v>387</v>
      </c>
      <c r="G709" s="287">
        <v>240</v>
      </c>
      <c r="H709" s="287"/>
      <c r="I709" s="183">
        <f>I710</f>
        <v>85</v>
      </c>
      <c r="J709" s="183">
        <f>J710</f>
        <v>0</v>
      </c>
      <c r="K709" s="183">
        <f>K710</f>
        <v>0</v>
      </c>
    </row>
    <row r="710" spans="2:11" ht="14.25" customHeight="1">
      <c r="B710" s="309" t="s">
        <v>273</v>
      </c>
      <c r="C710" s="301"/>
      <c r="D710" s="244" t="s">
        <v>212</v>
      </c>
      <c r="E710" s="244" t="s">
        <v>214</v>
      </c>
      <c r="F710" s="245" t="s">
        <v>387</v>
      </c>
      <c r="G710" s="287">
        <v>240</v>
      </c>
      <c r="H710" s="287">
        <v>2</v>
      </c>
      <c r="I710" s="183">
        <v>85</v>
      </c>
      <c r="J710" s="183"/>
      <c r="K710" s="183"/>
    </row>
    <row r="711" spans="2:11" ht="14.25" customHeight="1">
      <c r="B711" s="324" t="s">
        <v>215</v>
      </c>
      <c r="C711" s="318"/>
      <c r="D711" s="305" t="s">
        <v>212</v>
      </c>
      <c r="E711" s="305" t="s">
        <v>216</v>
      </c>
      <c r="F711" s="244"/>
      <c r="G711" s="244"/>
      <c r="H711" s="244"/>
      <c r="I711" s="183">
        <f>I712+I729</f>
        <v>538.7</v>
      </c>
      <c r="J711" s="183">
        <f>J712</f>
        <v>0</v>
      </c>
      <c r="K711" s="183">
        <f>K712</f>
        <v>0</v>
      </c>
    </row>
    <row r="712" spans="2:11" ht="26.25" customHeight="1">
      <c r="B712" s="291" t="s">
        <v>405</v>
      </c>
      <c r="C712" s="307"/>
      <c r="D712" s="244" t="s">
        <v>212</v>
      </c>
      <c r="E712" s="244" t="s">
        <v>216</v>
      </c>
      <c r="F712" s="245" t="s">
        <v>406</v>
      </c>
      <c r="G712" s="244"/>
      <c r="H712" s="244"/>
      <c r="I712" s="183">
        <f>I713+I717+I721+I725</f>
        <v>538.7</v>
      </c>
      <c r="J712" s="183">
        <f>J713+J717+J721+J725</f>
        <v>0</v>
      </c>
      <c r="K712" s="183">
        <f>K713+K717+K721+K725</f>
        <v>0</v>
      </c>
    </row>
    <row r="713" spans="2:11" ht="14.25" customHeight="1" hidden="1">
      <c r="B713" s="338" t="s">
        <v>407</v>
      </c>
      <c r="C713" s="307"/>
      <c r="D713" s="244" t="s">
        <v>212</v>
      </c>
      <c r="E713" s="244" t="s">
        <v>216</v>
      </c>
      <c r="F713" s="245" t="s">
        <v>408</v>
      </c>
      <c r="G713" s="244"/>
      <c r="H713" s="244"/>
      <c r="I713" s="183">
        <f>I714</f>
        <v>0</v>
      </c>
      <c r="J713" s="183">
        <f>J714</f>
        <v>0</v>
      </c>
      <c r="K713" s="183">
        <f>K714</f>
        <v>0</v>
      </c>
    </row>
    <row r="714" spans="2:11" ht="14.25" customHeight="1" hidden="1">
      <c r="B714" s="299" t="s">
        <v>289</v>
      </c>
      <c r="C714" s="307"/>
      <c r="D714" s="244" t="s">
        <v>212</v>
      </c>
      <c r="E714" s="244" t="s">
        <v>216</v>
      </c>
      <c r="F714" s="245" t="s">
        <v>408</v>
      </c>
      <c r="G714" s="244" t="s">
        <v>290</v>
      </c>
      <c r="H714" s="359"/>
      <c r="I714" s="183">
        <f>I715</f>
        <v>0</v>
      </c>
      <c r="J714" s="183">
        <f>J715</f>
        <v>0</v>
      </c>
      <c r="K714" s="183">
        <f>K715</f>
        <v>0</v>
      </c>
    </row>
    <row r="715" spans="2:11" ht="12.75" customHeight="1" hidden="1">
      <c r="B715" s="299" t="s">
        <v>291</v>
      </c>
      <c r="C715" s="307"/>
      <c r="D715" s="244" t="s">
        <v>212</v>
      </c>
      <c r="E715" s="244" t="s">
        <v>216</v>
      </c>
      <c r="F715" s="245" t="s">
        <v>408</v>
      </c>
      <c r="G715" s="244" t="s">
        <v>292</v>
      </c>
      <c r="H715" s="244"/>
      <c r="I715" s="183">
        <f>I716</f>
        <v>0</v>
      </c>
      <c r="J715" s="183">
        <f>J716</f>
        <v>0</v>
      </c>
      <c r="K715" s="183">
        <f>K716</f>
        <v>0</v>
      </c>
    </row>
    <row r="716" spans="2:11" ht="12.75" customHeight="1" hidden="1">
      <c r="B716" s="243" t="s">
        <v>273</v>
      </c>
      <c r="C716" s="307"/>
      <c r="D716" s="244" t="s">
        <v>212</v>
      </c>
      <c r="E716" s="244" t="s">
        <v>216</v>
      </c>
      <c r="F716" s="245" t="s">
        <v>408</v>
      </c>
      <c r="G716" s="244" t="s">
        <v>292</v>
      </c>
      <c r="H716" s="244">
        <v>2</v>
      </c>
      <c r="I716" s="183"/>
      <c r="J716" s="183"/>
      <c r="K716" s="183"/>
    </row>
    <row r="717" spans="2:11" ht="14.25" customHeight="1">
      <c r="B717" s="338" t="s">
        <v>409</v>
      </c>
      <c r="C717" s="300"/>
      <c r="D717" s="244" t="s">
        <v>212</v>
      </c>
      <c r="E717" s="244" t="s">
        <v>216</v>
      </c>
      <c r="F717" s="245" t="s">
        <v>410</v>
      </c>
      <c r="G717" s="244"/>
      <c r="H717" s="244"/>
      <c r="I717" s="183">
        <f>I718</f>
        <v>538.7</v>
      </c>
      <c r="J717" s="183">
        <f>J718</f>
        <v>0</v>
      </c>
      <c r="K717" s="183">
        <f>K718</f>
        <v>0</v>
      </c>
    </row>
    <row r="718" spans="2:11" ht="14.25" customHeight="1">
      <c r="B718" s="299" t="s">
        <v>289</v>
      </c>
      <c r="C718" s="300"/>
      <c r="D718" s="244" t="s">
        <v>212</v>
      </c>
      <c r="E718" s="244" t="s">
        <v>216</v>
      </c>
      <c r="F718" s="245" t="s">
        <v>410</v>
      </c>
      <c r="G718" s="244" t="s">
        <v>290</v>
      </c>
      <c r="H718" s="244"/>
      <c r="I718" s="183">
        <f>I719</f>
        <v>538.7</v>
      </c>
      <c r="J718" s="183">
        <f>J719</f>
        <v>0</v>
      </c>
      <c r="K718" s="183">
        <f>K719</f>
        <v>0</v>
      </c>
    </row>
    <row r="719" spans="2:11" ht="14.25" customHeight="1">
      <c r="B719" s="299" t="s">
        <v>291</v>
      </c>
      <c r="C719" s="307"/>
      <c r="D719" s="244" t="s">
        <v>212</v>
      </c>
      <c r="E719" s="244" t="s">
        <v>216</v>
      </c>
      <c r="F719" s="245" t="s">
        <v>410</v>
      </c>
      <c r="G719" s="244" t="s">
        <v>292</v>
      </c>
      <c r="H719" s="244"/>
      <c r="I719" s="183">
        <f>I720</f>
        <v>538.7</v>
      </c>
      <c r="J719" s="183">
        <f>J720</f>
        <v>0</v>
      </c>
      <c r="K719" s="183">
        <f>K720</f>
        <v>0</v>
      </c>
    </row>
    <row r="720" spans="2:11" ht="12.75" customHeight="1">
      <c r="B720" s="243" t="s">
        <v>273</v>
      </c>
      <c r="C720" s="300"/>
      <c r="D720" s="244" t="s">
        <v>212</v>
      </c>
      <c r="E720" s="244" t="s">
        <v>216</v>
      </c>
      <c r="F720" s="245" t="s">
        <v>410</v>
      </c>
      <c r="G720" s="244" t="s">
        <v>292</v>
      </c>
      <c r="H720" s="244" t="s">
        <v>297</v>
      </c>
      <c r="I720" s="183">
        <v>538.7</v>
      </c>
      <c r="J720" s="183"/>
      <c r="K720" s="183"/>
    </row>
    <row r="721" spans="2:11" ht="12.75" customHeight="1" hidden="1">
      <c r="B721" s="338" t="s">
        <v>411</v>
      </c>
      <c r="C721" s="300"/>
      <c r="D721" s="244" t="s">
        <v>212</v>
      </c>
      <c r="E721" s="244" t="s">
        <v>216</v>
      </c>
      <c r="F721" s="245" t="s">
        <v>412</v>
      </c>
      <c r="G721" s="244"/>
      <c r="H721" s="244"/>
      <c r="I721" s="183">
        <f>I722</f>
        <v>0</v>
      </c>
      <c r="J721" s="183">
        <f>J722</f>
        <v>0</v>
      </c>
      <c r="K721" s="183">
        <f>K722</f>
        <v>0</v>
      </c>
    </row>
    <row r="722" spans="2:11" ht="12.75" customHeight="1" hidden="1">
      <c r="B722" s="299" t="s">
        <v>289</v>
      </c>
      <c r="C722" s="300"/>
      <c r="D722" s="244" t="s">
        <v>212</v>
      </c>
      <c r="E722" s="244" t="s">
        <v>216</v>
      </c>
      <c r="F722" s="245" t="s">
        <v>412</v>
      </c>
      <c r="G722" s="244" t="s">
        <v>290</v>
      </c>
      <c r="H722" s="244"/>
      <c r="I722" s="183">
        <f>I723</f>
        <v>0</v>
      </c>
      <c r="J722" s="183">
        <f>J723</f>
        <v>0</v>
      </c>
      <c r="K722" s="183">
        <f>K723</f>
        <v>0</v>
      </c>
    </row>
    <row r="723" spans="2:11" ht="14.25" customHeight="1" hidden="1">
      <c r="B723" s="299" t="s">
        <v>291</v>
      </c>
      <c r="C723" s="300"/>
      <c r="D723" s="244" t="s">
        <v>212</v>
      </c>
      <c r="E723" s="244" t="s">
        <v>216</v>
      </c>
      <c r="F723" s="245" t="s">
        <v>412</v>
      </c>
      <c r="G723" s="244" t="s">
        <v>292</v>
      </c>
      <c r="H723" s="244"/>
      <c r="I723" s="183">
        <f>I724</f>
        <v>0</v>
      </c>
      <c r="J723" s="183">
        <f>J724</f>
        <v>0</v>
      </c>
      <c r="K723" s="183">
        <f>K724</f>
        <v>0</v>
      </c>
    </row>
    <row r="724" spans="2:11" ht="14.25" customHeight="1" hidden="1">
      <c r="B724" s="243" t="s">
        <v>273</v>
      </c>
      <c r="C724" s="300"/>
      <c r="D724" s="244" t="s">
        <v>212</v>
      </c>
      <c r="E724" s="244" t="s">
        <v>216</v>
      </c>
      <c r="F724" s="245" t="s">
        <v>412</v>
      </c>
      <c r="G724" s="244" t="s">
        <v>292</v>
      </c>
      <c r="H724" s="244" t="s">
        <v>297</v>
      </c>
      <c r="I724" s="183"/>
      <c r="J724" s="183"/>
      <c r="K724" s="183"/>
    </row>
    <row r="725" spans="2:11" ht="12.75" customHeight="1" hidden="1">
      <c r="B725" s="338" t="s">
        <v>413</v>
      </c>
      <c r="C725" s="307"/>
      <c r="D725" s="244" t="s">
        <v>212</v>
      </c>
      <c r="E725" s="244" t="s">
        <v>216</v>
      </c>
      <c r="F725" s="245" t="s">
        <v>414</v>
      </c>
      <c r="G725" s="244"/>
      <c r="H725" s="244"/>
      <c r="I725" s="183">
        <f>I726</f>
        <v>0</v>
      </c>
      <c r="J725" s="183">
        <f>J726</f>
        <v>0</v>
      </c>
      <c r="K725" s="183">
        <f>K726</f>
        <v>0</v>
      </c>
    </row>
    <row r="726" spans="2:11" ht="12.75" customHeight="1" hidden="1">
      <c r="B726" s="299" t="s">
        <v>289</v>
      </c>
      <c r="C726" s="307"/>
      <c r="D726" s="244" t="s">
        <v>212</v>
      </c>
      <c r="E726" s="244" t="s">
        <v>216</v>
      </c>
      <c r="F726" s="245" t="s">
        <v>414</v>
      </c>
      <c r="G726" s="244" t="s">
        <v>290</v>
      </c>
      <c r="H726" s="244"/>
      <c r="I726" s="183">
        <f>I727</f>
        <v>0</v>
      </c>
      <c r="J726" s="183">
        <f>J727</f>
        <v>0</v>
      </c>
      <c r="K726" s="183">
        <f>K727</f>
        <v>0</v>
      </c>
    </row>
    <row r="727" spans="2:11" ht="12.75" customHeight="1" hidden="1">
      <c r="B727" s="299" t="s">
        <v>291</v>
      </c>
      <c r="C727" s="307"/>
      <c r="D727" s="244" t="s">
        <v>212</v>
      </c>
      <c r="E727" s="244" t="s">
        <v>216</v>
      </c>
      <c r="F727" s="245" t="s">
        <v>414</v>
      </c>
      <c r="G727" s="244" t="s">
        <v>292</v>
      </c>
      <c r="H727" s="244"/>
      <c r="I727" s="183">
        <f>I728</f>
        <v>0</v>
      </c>
      <c r="J727" s="183">
        <f>J728</f>
        <v>0</v>
      </c>
      <c r="K727" s="183">
        <f>K728</f>
        <v>0</v>
      </c>
    </row>
    <row r="728" spans="2:11" ht="12.75" customHeight="1" hidden="1">
      <c r="B728" s="243" t="s">
        <v>273</v>
      </c>
      <c r="C728" s="318"/>
      <c r="D728" s="244" t="s">
        <v>212</v>
      </c>
      <c r="E728" s="244" t="s">
        <v>216</v>
      </c>
      <c r="F728" s="245" t="s">
        <v>414</v>
      </c>
      <c r="G728" s="244" t="s">
        <v>292</v>
      </c>
      <c r="H728" s="244" t="s">
        <v>297</v>
      </c>
      <c r="I728" s="183"/>
      <c r="J728" s="183"/>
      <c r="K728" s="183"/>
    </row>
    <row r="729" spans="2:11" ht="12.75" customHeight="1" hidden="1">
      <c r="B729" s="342" t="s">
        <v>277</v>
      </c>
      <c r="C729" s="307"/>
      <c r="D729" s="244" t="s">
        <v>212</v>
      </c>
      <c r="E729" s="244" t="s">
        <v>216</v>
      </c>
      <c r="F729" s="326" t="s">
        <v>278</v>
      </c>
      <c r="G729" s="244"/>
      <c r="H729" s="244"/>
      <c r="I729" s="183">
        <f>I730</f>
        <v>0</v>
      </c>
      <c r="J729" s="183">
        <f>J730</f>
        <v>0</v>
      </c>
      <c r="K729" s="183">
        <f>K730</f>
        <v>0</v>
      </c>
    </row>
    <row r="730" spans="2:11" ht="27.75" customHeight="1" hidden="1">
      <c r="B730" s="342" t="s">
        <v>342</v>
      </c>
      <c r="C730" s="307"/>
      <c r="D730" s="244" t="s">
        <v>212</v>
      </c>
      <c r="E730" s="244" t="s">
        <v>216</v>
      </c>
      <c r="F730" s="326" t="s">
        <v>343</v>
      </c>
      <c r="G730" s="244"/>
      <c r="H730" s="244"/>
      <c r="I730" s="183">
        <f>I731</f>
        <v>0</v>
      </c>
      <c r="J730" s="183">
        <f>J731</f>
        <v>0</v>
      </c>
      <c r="K730" s="183">
        <f>K731</f>
        <v>0</v>
      </c>
    </row>
    <row r="731" spans="2:11" ht="12.75" customHeight="1" hidden="1">
      <c r="B731" s="299" t="s">
        <v>289</v>
      </c>
      <c r="C731" s="307"/>
      <c r="D731" s="244" t="s">
        <v>212</v>
      </c>
      <c r="E731" s="244" t="s">
        <v>216</v>
      </c>
      <c r="F731" s="326" t="s">
        <v>343</v>
      </c>
      <c r="G731" s="244" t="s">
        <v>290</v>
      </c>
      <c r="H731" s="244"/>
      <c r="I731" s="183">
        <f>I732</f>
        <v>0</v>
      </c>
      <c r="J731" s="183">
        <f>J732</f>
        <v>0</v>
      </c>
      <c r="K731" s="183">
        <f>K732</f>
        <v>0</v>
      </c>
    </row>
    <row r="732" spans="2:11" ht="12.75" customHeight="1" hidden="1">
      <c r="B732" s="299" t="s">
        <v>291</v>
      </c>
      <c r="C732" s="307"/>
      <c r="D732" s="244" t="s">
        <v>212</v>
      </c>
      <c r="E732" s="244" t="s">
        <v>216</v>
      </c>
      <c r="F732" s="326" t="s">
        <v>343</v>
      </c>
      <c r="G732" s="244" t="s">
        <v>292</v>
      </c>
      <c r="H732" s="244"/>
      <c r="I732" s="183">
        <f>I733</f>
        <v>0</v>
      </c>
      <c r="J732" s="183">
        <f>J733</f>
        <v>0</v>
      </c>
      <c r="K732" s="183">
        <f>K733</f>
        <v>0</v>
      </c>
    </row>
    <row r="733" spans="2:11" ht="12.75" customHeight="1" hidden="1">
      <c r="B733" s="243" t="s">
        <v>273</v>
      </c>
      <c r="C733" s="307"/>
      <c r="D733" s="244" t="s">
        <v>212</v>
      </c>
      <c r="E733" s="244" t="s">
        <v>216</v>
      </c>
      <c r="F733" s="326" t="s">
        <v>343</v>
      </c>
      <c r="G733" s="244" t="s">
        <v>292</v>
      </c>
      <c r="H733" s="244" t="s">
        <v>297</v>
      </c>
      <c r="I733" s="183"/>
      <c r="J733" s="183"/>
      <c r="K733" s="183"/>
    </row>
    <row r="734" spans="2:11" ht="14.25" customHeight="1">
      <c r="B734" s="364" t="s">
        <v>217</v>
      </c>
      <c r="C734" s="307"/>
      <c r="D734" s="305" t="s">
        <v>212</v>
      </c>
      <c r="E734" s="305" t="s">
        <v>218</v>
      </c>
      <c r="F734" s="326"/>
      <c r="G734" s="244"/>
      <c r="H734" s="244"/>
      <c r="I734" s="400">
        <f>I740+I735+I749</f>
        <v>1718.2</v>
      </c>
      <c r="J734" s="400">
        <f>J740+J735</f>
        <v>0</v>
      </c>
      <c r="K734" s="400">
        <f>K740+K735</f>
        <v>0</v>
      </c>
    </row>
    <row r="735" spans="2:11" ht="29.25" customHeight="1">
      <c r="B735" s="401" t="s">
        <v>447</v>
      </c>
      <c r="C735" s="402"/>
      <c r="D735" s="244" t="s">
        <v>212</v>
      </c>
      <c r="E735" s="244" t="s">
        <v>218</v>
      </c>
      <c r="F735" s="326" t="s">
        <v>425</v>
      </c>
      <c r="G735" s="244"/>
      <c r="H735" s="244"/>
      <c r="I735" s="183">
        <f>I736</f>
        <v>0</v>
      </c>
      <c r="J735" s="183">
        <f>J736</f>
        <v>0</v>
      </c>
      <c r="K735" s="183">
        <f>K736</f>
        <v>0</v>
      </c>
    </row>
    <row r="736" spans="2:11" ht="28.5">
      <c r="B736" s="403" t="s">
        <v>440</v>
      </c>
      <c r="C736" s="402"/>
      <c r="D736" s="244" t="s">
        <v>212</v>
      </c>
      <c r="E736" s="244" t="s">
        <v>218</v>
      </c>
      <c r="F736" s="326" t="s">
        <v>439</v>
      </c>
      <c r="G736" s="244"/>
      <c r="H736" s="244"/>
      <c r="I736" s="183">
        <f>I737</f>
        <v>0</v>
      </c>
      <c r="J736" s="183">
        <f>J737</f>
        <v>0</v>
      </c>
      <c r="K736" s="183">
        <f>K737</f>
        <v>0</v>
      </c>
    </row>
    <row r="737" spans="2:11" ht="14.25">
      <c r="B737" s="403" t="s">
        <v>289</v>
      </c>
      <c r="C737" s="402"/>
      <c r="D737" s="244" t="s">
        <v>212</v>
      </c>
      <c r="E737" s="244" t="s">
        <v>218</v>
      </c>
      <c r="F737" s="326" t="s">
        <v>439</v>
      </c>
      <c r="G737" s="244" t="s">
        <v>290</v>
      </c>
      <c r="H737" s="244"/>
      <c r="I737" s="183">
        <f>I738</f>
        <v>0</v>
      </c>
      <c r="J737" s="183">
        <f>J738</f>
        <v>0</v>
      </c>
      <c r="K737" s="183">
        <f>K738</f>
        <v>0</v>
      </c>
    </row>
    <row r="738" spans="2:11" ht="14.25">
      <c r="B738" s="403" t="s">
        <v>291</v>
      </c>
      <c r="C738" s="402"/>
      <c r="D738" s="244" t="s">
        <v>212</v>
      </c>
      <c r="E738" s="244" t="s">
        <v>218</v>
      </c>
      <c r="F738" s="326" t="s">
        <v>439</v>
      </c>
      <c r="G738" s="244" t="s">
        <v>292</v>
      </c>
      <c r="H738" s="244"/>
      <c r="I738" s="183">
        <f>I739</f>
        <v>0</v>
      </c>
      <c r="J738" s="183">
        <f>J739</f>
        <v>0</v>
      </c>
      <c r="K738" s="183">
        <f>K739</f>
        <v>0</v>
      </c>
    </row>
    <row r="739" spans="2:11" ht="14.25">
      <c r="B739" s="309" t="s">
        <v>273</v>
      </c>
      <c r="C739" s="402"/>
      <c r="D739" s="244" t="s">
        <v>212</v>
      </c>
      <c r="E739" s="244" t="s">
        <v>218</v>
      </c>
      <c r="F739" s="326" t="s">
        <v>439</v>
      </c>
      <c r="G739" s="244" t="s">
        <v>292</v>
      </c>
      <c r="H739" s="244" t="s">
        <v>297</v>
      </c>
      <c r="I739" s="183">
        <v>0</v>
      </c>
      <c r="J739" s="183">
        <v>0</v>
      </c>
      <c r="K739" s="183">
        <v>0</v>
      </c>
    </row>
    <row r="740" spans="2:11" ht="12.75" customHeight="1">
      <c r="B740" s="342" t="s">
        <v>277</v>
      </c>
      <c r="C740" s="307"/>
      <c r="D740" s="244" t="s">
        <v>212</v>
      </c>
      <c r="E740" s="244" t="s">
        <v>218</v>
      </c>
      <c r="F740" s="326" t="s">
        <v>278</v>
      </c>
      <c r="G740" s="244"/>
      <c r="H740" s="244"/>
      <c r="I740" s="183">
        <f>I741+I745</f>
        <v>1077.4</v>
      </c>
      <c r="J740" s="183">
        <f>J741</f>
        <v>0</v>
      </c>
      <c r="K740" s="183">
        <f>K741</f>
        <v>0</v>
      </c>
    </row>
    <row r="741" spans="2:11" ht="27.75" customHeight="1" hidden="1">
      <c r="B741" s="342" t="s">
        <v>342</v>
      </c>
      <c r="C741" s="307"/>
      <c r="D741" s="244" t="s">
        <v>212</v>
      </c>
      <c r="E741" s="244" t="s">
        <v>218</v>
      </c>
      <c r="F741" s="326" t="s">
        <v>343</v>
      </c>
      <c r="G741" s="244"/>
      <c r="H741" s="244"/>
      <c r="I741" s="183">
        <f>I742</f>
        <v>0</v>
      </c>
      <c r="J741" s="183">
        <f>J742</f>
        <v>0</v>
      </c>
      <c r="K741" s="183">
        <f>K742</f>
        <v>0</v>
      </c>
    </row>
    <row r="742" spans="2:11" ht="15.75" customHeight="1" hidden="1">
      <c r="B742" s="299" t="s">
        <v>289</v>
      </c>
      <c r="C742" s="307"/>
      <c r="D742" s="244" t="s">
        <v>212</v>
      </c>
      <c r="E742" s="244" t="s">
        <v>218</v>
      </c>
      <c r="F742" s="326" t="s">
        <v>343</v>
      </c>
      <c r="G742" s="244" t="s">
        <v>290</v>
      </c>
      <c r="H742" s="244"/>
      <c r="I742" s="183">
        <f>I743</f>
        <v>0</v>
      </c>
      <c r="J742" s="183">
        <f>J743</f>
        <v>0</v>
      </c>
      <c r="K742" s="183">
        <f>K743</f>
        <v>0</v>
      </c>
    </row>
    <row r="743" spans="2:11" ht="14.25" customHeight="1" hidden="1">
      <c r="B743" s="299" t="s">
        <v>291</v>
      </c>
      <c r="C743" s="307"/>
      <c r="D743" s="244" t="s">
        <v>212</v>
      </c>
      <c r="E743" s="244" t="s">
        <v>218</v>
      </c>
      <c r="F743" s="326" t="s">
        <v>343</v>
      </c>
      <c r="G743" s="244" t="s">
        <v>292</v>
      </c>
      <c r="H743" s="244"/>
      <c r="I743" s="183">
        <f>I744</f>
        <v>0</v>
      </c>
      <c r="J743" s="183">
        <f>J744</f>
        <v>0</v>
      </c>
      <c r="K743" s="183">
        <f>K744</f>
        <v>0</v>
      </c>
    </row>
    <row r="744" spans="2:11" ht="12.75" customHeight="1" hidden="1">
      <c r="B744" s="243" t="s">
        <v>273</v>
      </c>
      <c r="C744" s="307"/>
      <c r="D744" s="244" t="s">
        <v>212</v>
      </c>
      <c r="E744" s="244" t="s">
        <v>218</v>
      </c>
      <c r="F744" s="326" t="s">
        <v>343</v>
      </c>
      <c r="G744" s="244" t="s">
        <v>292</v>
      </c>
      <c r="H744" s="244" t="s">
        <v>297</v>
      </c>
      <c r="I744" s="183"/>
      <c r="J744" s="183"/>
      <c r="K744" s="183"/>
    </row>
    <row r="745" spans="2:11" ht="12.75" customHeight="1">
      <c r="B745" s="342" t="s">
        <v>217</v>
      </c>
      <c r="C745" s="307"/>
      <c r="D745" s="244" t="s">
        <v>212</v>
      </c>
      <c r="E745" s="244" t="s">
        <v>218</v>
      </c>
      <c r="F745" s="326" t="s">
        <v>442</v>
      </c>
      <c r="G745" s="244"/>
      <c r="H745" s="244"/>
      <c r="I745" s="183">
        <f>I746</f>
        <v>1077.4</v>
      </c>
      <c r="J745" s="183">
        <f>J746</f>
        <v>2940</v>
      </c>
      <c r="K745" s="183">
        <f>K746</f>
        <v>0</v>
      </c>
    </row>
    <row r="746" spans="2:11" ht="12.75" customHeight="1">
      <c r="B746" s="299" t="s">
        <v>289</v>
      </c>
      <c r="C746" s="307"/>
      <c r="D746" s="244" t="s">
        <v>212</v>
      </c>
      <c r="E746" s="244" t="s">
        <v>218</v>
      </c>
      <c r="F746" s="326" t="s">
        <v>442</v>
      </c>
      <c r="G746" s="244" t="s">
        <v>290</v>
      </c>
      <c r="H746" s="244"/>
      <c r="I746" s="183">
        <f>I747</f>
        <v>1077.4</v>
      </c>
      <c r="J746" s="183">
        <f>J747</f>
        <v>2940</v>
      </c>
      <c r="K746" s="183">
        <f>K747</f>
        <v>0</v>
      </c>
    </row>
    <row r="747" spans="2:11" ht="12.75" customHeight="1">
      <c r="B747" s="299" t="s">
        <v>291</v>
      </c>
      <c r="C747" s="307"/>
      <c r="D747" s="244" t="s">
        <v>212</v>
      </c>
      <c r="E747" s="244" t="s">
        <v>218</v>
      </c>
      <c r="F747" s="326" t="s">
        <v>442</v>
      </c>
      <c r="G747" s="244" t="s">
        <v>292</v>
      </c>
      <c r="H747" s="244"/>
      <c r="I747" s="183">
        <f>I748</f>
        <v>1077.4</v>
      </c>
      <c r="J747" s="183">
        <f>J748</f>
        <v>2940</v>
      </c>
      <c r="K747" s="183">
        <f>K748</f>
        <v>0</v>
      </c>
    </row>
    <row r="748" spans="2:11" ht="12.75" customHeight="1">
      <c r="B748" s="243" t="s">
        <v>273</v>
      </c>
      <c r="C748" s="307"/>
      <c r="D748" s="244" t="s">
        <v>212</v>
      </c>
      <c r="E748" s="244" t="s">
        <v>218</v>
      </c>
      <c r="F748" s="326" t="s">
        <v>442</v>
      </c>
      <c r="G748" s="244" t="s">
        <v>292</v>
      </c>
      <c r="H748" s="244" t="s">
        <v>297</v>
      </c>
      <c r="I748" s="183">
        <v>1077.4</v>
      </c>
      <c r="J748" s="183">
        <v>2940</v>
      </c>
      <c r="K748" s="183"/>
    </row>
    <row r="749" spans="2:11" ht="14.25">
      <c r="B749" s="221" t="s">
        <v>443</v>
      </c>
      <c r="C749" s="307"/>
      <c r="D749" s="244" t="s">
        <v>212</v>
      </c>
      <c r="E749" s="244" t="s">
        <v>218</v>
      </c>
      <c r="F749" s="245" t="s">
        <v>444</v>
      </c>
      <c r="G749" s="244"/>
      <c r="H749" s="244"/>
      <c r="I749" s="183">
        <f>I750</f>
        <v>640.8</v>
      </c>
      <c r="J749" s="183">
        <f>J750</f>
        <v>0</v>
      </c>
      <c r="K749" s="183">
        <f>K750</f>
        <v>0</v>
      </c>
    </row>
    <row r="750" spans="2:11" ht="12.75" customHeight="1">
      <c r="B750" s="299" t="s">
        <v>289</v>
      </c>
      <c r="C750" s="307"/>
      <c r="D750" s="244" t="s">
        <v>212</v>
      </c>
      <c r="E750" s="244" t="s">
        <v>218</v>
      </c>
      <c r="F750" s="245" t="s">
        <v>444</v>
      </c>
      <c r="G750" s="244" t="s">
        <v>290</v>
      </c>
      <c r="H750" s="244"/>
      <c r="I750" s="183">
        <f>I751</f>
        <v>640.8</v>
      </c>
      <c r="J750" s="183">
        <f>J751</f>
        <v>0</v>
      </c>
      <c r="K750" s="183">
        <f>K751</f>
        <v>0</v>
      </c>
    </row>
    <row r="751" spans="2:11" ht="12.75" customHeight="1">
      <c r="B751" s="299" t="s">
        <v>291</v>
      </c>
      <c r="C751" s="307"/>
      <c r="D751" s="244" t="s">
        <v>212</v>
      </c>
      <c r="E751" s="244" t="s">
        <v>218</v>
      </c>
      <c r="F751" s="245" t="s">
        <v>444</v>
      </c>
      <c r="G751" s="244" t="s">
        <v>292</v>
      </c>
      <c r="H751" s="244"/>
      <c r="I751" s="183">
        <f>I752</f>
        <v>640.8</v>
      </c>
      <c r="J751" s="183">
        <f>J752</f>
        <v>0</v>
      </c>
      <c r="K751" s="183">
        <f>K752</f>
        <v>0</v>
      </c>
    </row>
    <row r="752" spans="2:11" ht="12.75" customHeight="1">
      <c r="B752" s="243" t="s">
        <v>273</v>
      </c>
      <c r="C752" s="307"/>
      <c r="D752" s="244" t="s">
        <v>212</v>
      </c>
      <c r="E752" s="244" t="s">
        <v>218</v>
      </c>
      <c r="F752" s="245" t="s">
        <v>444</v>
      </c>
      <c r="G752" s="244" t="s">
        <v>292</v>
      </c>
      <c r="H752" s="244" t="s">
        <v>297</v>
      </c>
      <c r="I752" s="183">
        <v>640.8</v>
      </c>
      <c r="J752" s="183"/>
      <c r="K752" s="183"/>
    </row>
    <row r="753" spans="2:11" ht="12.75" customHeight="1">
      <c r="B753" s="324" t="s">
        <v>219</v>
      </c>
      <c r="C753" s="307"/>
      <c r="D753" s="305" t="s">
        <v>212</v>
      </c>
      <c r="E753" s="305" t="s">
        <v>220</v>
      </c>
      <c r="F753" s="326"/>
      <c r="G753" s="244"/>
      <c r="H753" s="244"/>
      <c r="I753" s="183">
        <f>I754+I765</f>
        <v>2939.2000000000003</v>
      </c>
      <c r="J753" s="183">
        <f>J754</f>
        <v>1878.3</v>
      </c>
      <c r="K753" s="183">
        <f>K754</f>
        <v>2078.2999999999997</v>
      </c>
    </row>
    <row r="754" spans="2:11" ht="12.75" customHeight="1">
      <c r="B754" s="243" t="s">
        <v>277</v>
      </c>
      <c r="C754" s="307"/>
      <c r="D754" s="244" t="s">
        <v>212</v>
      </c>
      <c r="E754" s="244" t="s">
        <v>220</v>
      </c>
      <c r="F754" s="326" t="s">
        <v>304</v>
      </c>
      <c r="G754" s="244"/>
      <c r="H754" s="244"/>
      <c r="I754" s="183">
        <f>I755</f>
        <v>2882.9</v>
      </c>
      <c r="J754" s="183">
        <f>J755</f>
        <v>1878.3</v>
      </c>
      <c r="K754" s="183">
        <f>K755</f>
        <v>2078.2999999999997</v>
      </c>
    </row>
    <row r="755" spans="2:11" ht="14.25" customHeight="1">
      <c r="B755" s="308" t="s">
        <v>303</v>
      </c>
      <c r="C755" s="313"/>
      <c r="D755" s="244" t="s">
        <v>212</v>
      </c>
      <c r="E755" s="244" t="s">
        <v>220</v>
      </c>
      <c r="F755" s="326" t="s">
        <v>304</v>
      </c>
      <c r="G755" s="244"/>
      <c r="H755" s="244"/>
      <c r="I755" s="183">
        <f>I758+I761+I764</f>
        <v>2882.9</v>
      </c>
      <c r="J755" s="183">
        <f>J758+J761+J764</f>
        <v>1878.3</v>
      </c>
      <c r="K755" s="183">
        <f>K758+K761+K764</f>
        <v>2078.2999999999997</v>
      </c>
    </row>
    <row r="756" spans="2:11" ht="40.5" customHeight="1">
      <c r="B756" s="309" t="s">
        <v>281</v>
      </c>
      <c r="C756" s="307"/>
      <c r="D756" s="244" t="s">
        <v>212</v>
      </c>
      <c r="E756" s="244" t="s">
        <v>220</v>
      </c>
      <c r="F756" s="326" t="s">
        <v>304</v>
      </c>
      <c r="G756" s="244" t="s">
        <v>282</v>
      </c>
      <c r="H756" s="244"/>
      <c r="I756" s="183">
        <f>I757</f>
        <v>2529</v>
      </c>
      <c r="J756" s="183">
        <f>J757</f>
        <v>1852.6</v>
      </c>
      <c r="K756" s="183">
        <f>K757</f>
        <v>2052.6</v>
      </c>
    </row>
    <row r="757" spans="2:11" ht="12.75" customHeight="1">
      <c r="B757" s="243" t="s">
        <v>283</v>
      </c>
      <c r="C757" s="307"/>
      <c r="D757" s="244" t="s">
        <v>212</v>
      </c>
      <c r="E757" s="244" t="s">
        <v>220</v>
      </c>
      <c r="F757" s="326" t="s">
        <v>304</v>
      </c>
      <c r="G757" s="244" t="s">
        <v>284</v>
      </c>
      <c r="H757" s="244"/>
      <c r="I757" s="183">
        <f>I758</f>
        <v>2529</v>
      </c>
      <c r="J757" s="183">
        <f>J758</f>
        <v>1852.6</v>
      </c>
      <c r="K757" s="183">
        <f>K758</f>
        <v>2052.6</v>
      </c>
    </row>
    <row r="758" spans="2:11" ht="14.25" customHeight="1">
      <c r="B758" s="243" t="s">
        <v>273</v>
      </c>
      <c r="C758" s="318"/>
      <c r="D758" s="244" t="s">
        <v>212</v>
      </c>
      <c r="E758" s="244" t="s">
        <v>220</v>
      </c>
      <c r="F758" s="326" t="s">
        <v>304</v>
      </c>
      <c r="G758" s="244" t="s">
        <v>284</v>
      </c>
      <c r="H758" s="244">
        <v>2</v>
      </c>
      <c r="I758" s="183">
        <v>2529</v>
      </c>
      <c r="J758" s="183">
        <v>1852.6</v>
      </c>
      <c r="K758" s="183">
        <v>2052.6</v>
      </c>
    </row>
    <row r="759" spans="2:11" ht="12.75" customHeight="1">
      <c r="B759" s="299" t="s">
        <v>289</v>
      </c>
      <c r="C759" s="318"/>
      <c r="D759" s="244" t="s">
        <v>212</v>
      </c>
      <c r="E759" s="244" t="s">
        <v>220</v>
      </c>
      <c r="F759" s="326" t="s">
        <v>304</v>
      </c>
      <c r="G759" s="244" t="s">
        <v>290</v>
      </c>
      <c r="H759" s="244"/>
      <c r="I759" s="183">
        <f>I760</f>
        <v>345.1</v>
      </c>
      <c r="J759" s="183">
        <f>J760</f>
        <v>25.7</v>
      </c>
      <c r="K759" s="183">
        <f>K760</f>
        <v>25.7</v>
      </c>
    </row>
    <row r="760" spans="2:11" ht="12.75" customHeight="1">
      <c r="B760" s="299" t="s">
        <v>291</v>
      </c>
      <c r="C760" s="318"/>
      <c r="D760" s="244" t="s">
        <v>212</v>
      </c>
      <c r="E760" s="244" t="s">
        <v>220</v>
      </c>
      <c r="F760" s="326" t="s">
        <v>304</v>
      </c>
      <c r="G760" s="244" t="s">
        <v>292</v>
      </c>
      <c r="H760" s="244"/>
      <c r="I760" s="183">
        <f>I761</f>
        <v>345.1</v>
      </c>
      <c r="J760" s="183">
        <f>J761</f>
        <v>25.7</v>
      </c>
      <c r="K760" s="183">
        <f>K761</f>
        <v>25.7</v>
      </c>
    </row>
    <row r="761" spans="2:11" ht="12.75" customHeight="1">
      <c r="B761" s="243" t="s">
        <v>273</v>
      </c>
      <c r="C761" s="318"/>
      <c r="D761" s="244" t="s">
        <v>212</v>
      </c>
      <c r="E761" s="244" t="s">
        <v>220</v>
      </c>
      <c r="F761" s="326" t="s">
        <v>304</v>
      </c>
      <c r="G761" s="244" t="s">
        <v>292</v>
      </c>
      <c r="H761" s="244">
        <v>2</v>
      </c>
      <c r="I761" s="183">
        <v>345.1</v>
      </c>
      <c r="J761" s="183">
        <v>25.7</v>
      </c>
      <c r="K761" s="183">
        <v>25.7</v>
      </c>
    </row>
    <row r="762" spans="2:11" ht="12.75" customHeight="1">
      <c r="B762" s="310" t="s">
        <v>293</v>
      </c>
      <c r="C762" s="318"/>
      <c r="D762" s="244" t="s">
        <v>212</v>
      </c>
      <c r="E762" s="244" t="s">
        <v>220</v>
      </c>
      <c r="F762" s="326" t="s">
        <v>304</v>
      </c>
      <c r="G762" s="311">
        <v>800</v>
      </c>
      <c r="H762" s="316"/>
      <c r="I762" s="183">
        <f>I763</f>
        <v>8.8</v>
      </c>
      <c r="J762" s="183">
        <f>J763</f>
        <v>0</v>
      </c>
      <c r="K762" s="183">
        <f>K763</f>
        <v>0</v>
      </c>
    </row>
    <row r="763" spans="2:11" ht="12.75" customHeight="1">
      <c r="B763" s="310" t="s">
        <v>295</v>
      </c>
      <c r="C763" s="318"/>
      <c r="D763" s="244" t="s">
        <v>212</v>
      </c>
      <c r="E763" s="244" t="s">
        <v>220</v>
      </c>
      <c r="F763" s="326" t="s">
        <v>304</v>
      </c>
      <c r="G763" s="311">
        <v>850</v>
      </c>
      <c r="H763" s="316"/>
      <c r="I763" s="183">
        <f>I764</f>
        <v>8.8</v>
      </c>
      <c r="J763" s="183">
        <f>J764</f>
        <v>0</v>
      </c>
      <c r="K763" s="183">
        <f>K764</f>
        <v>0</v>
      </c>
    </row>
    <row r="764" spans="2:11" ht="14.25" customHeight="1">
      <c r="B764" s="310" t="s">
        <v>273</v>
      </c>
      <c r="C764" s="318"/>
      <c r="D764" s="244" t="s">
        <v>212</v>
      </c>
      <c r="E764" s="244" t="s">
        <v>220</v>
      </c>
      <c r="F764" s="326" t="s">
        <v>304</v>
      </c>
      <c r="G764" s="311">
        <v>850</v>
      </c>
      <c r="H764" s="311">
        <v>2</v>
      </c>
      <c r="I764" s="183">
        <v>8.8</v>
      </c>
      <c r="J764" s="183"/>
      <c r="K764" s="183"/>
    </row>
    <row r="765" spans="2:11" ht="41.25" customHeight="1">
      <c r="B765" s="312" t="s">
        <v>285</v>
      </c>
      <c r="C765" s="404"/>
      <c r="D765" s="244" t="s">
        <v>212</v>
      </c>
      <c r="E765" s="244" t="s">
        <v>220</v>
      </c>
      <c r="F765" s="326" t="s">
        <v>286</v>
      </c>
      <c r="G765" s="405"/>
      <c r="H765" s="405"/>
      <c r="I765" s="406">
        <f>I766</f>
        <v>56.3</v>
      </c>
      <c r="J765" s="406">
        <f>J766</f>
        <v>0</v>
      </c>
      <c r="K765" s="406">
        <f>K766</f>
        <v>0</v>
      </c>
    </row>
    <row r="766" spans="2:11" ht="28.5" customHeight="1">
      <c r="B766" s="314" t="s">
        <v>281</v>
      </c>
      <c r="C766" s="404"/>
      <c r="D766" s="244" t="s">
        <v>212</v>
      </c>
      <c r="E766" s="244" t="s">
        <v>220</v>
      </c>
      <c r="F766" s="326" t="s">
        <v>286</v>
      </c>
      <c r="G766" s="244" t="s">
        <v>282</v>
      </c>
      <c r="H766" s="244"/>
      <c r="I766" s="406">
        <f>I767</f>
        <v>56.3</v>
      </c>
      <c r="J766" s="406">
        <f>J767</f>
        <v>0</v>
      </c>
      <c r="K766" s="406">
        <f>K767</f>
        <v>0</v>
      </c>
    </row>
    <row r="767" spans="2:11" ht="14.25" customHeight="1">
      <c r="B767" s="243" t="s">
        <v>283</v>
      </c>
      <c r="C767" s="318"/>
      <c r="D767" s="244" t="s">
        <v>212</v>
      </c>
      <c r="E767" s="244" t="s">
        <v>220</v>
      </c>
      <c r="F767" s="326" t="s">
        <v>286</v>
      </c>
      <c r="G767" s="244" t="s">
        <v>284</v>
      </c>
      <c r="H767" s="244"/>
      <c r="I767" s="183">
        <f>I768</f>
        <v>56.3</v>
      </c>
      <c r="J767" s="183">
        <f>J768</f>
        <v>0</v>
      </c>
      <c r="K767" s="183">
        <f>K768</f>
        <v>0</v>
      </c>
    </row>
    <row r="768" spans="2:11" ht="14.25" customHeight="1">
      <c r="B768" s="243" t="s">
        <v>274</v>
      </c>
      <c r="C768" s="318"/>
      <c r="D768" s="244" t="s">
        <v>212</v>
      </c>
      <c r="E768" s="244" t="s">
        <v>220</v>
      </c>
      <c r="F768" s="326" t="s">
        <v>286</v>
      </c>
      <c r="G768" s="244" t="s">
        <v>284</v>
      </c>
      <c r="H768" s="244" t="s">
        <v>333</v>
      </c>
      <c r="I768" s="183">
        <v>56.3</v>
      </c>
      <c r="J768" s="183"/>
      <c r="K768" s="183"/>
    </row>
    <row r="769" spans="1:66" s="395" customFormat="1" ht="14.25" customHeight="1" hidden="1">
      <c r="A769" s="392"/>
      <c r="B769" s="382" t="s">
        <v>221</v>
      </c>
      <c r="C769" s="375"/>
      <c r="D769" s="302" t="s">
        <v>222</v>
      </c>
      <c r="E769" s="302"/>
      <c r="F769" s="367"/>
      <c r="G769" s="383"/>
      <c r="H769" s="383"/>
      <c r="I769" s="294">
        <f>I770</f>
        <v>0</v>
      </c>
      <c r="J769" s="294">
        <f>J770</f>
        <v>0</v>
      </c>
      <c r="K769" s="294">
        <f>K770</f>
        <v>0</v>
      </c>
      <c r="L769" s="273"/>
      <c r="M769" s="273"/>
      <c r="N769" s="273"/>
      <c r="O769" s="273"/>
      <c r="P769" s="273"/>
      <c r="Q769" s="273"/>
      <c r="R769" s="273"/>
      <c r="S769" s="273"/>
      <c r="T769" s="273"/>
      <c r="U769" s="273"/>
      <c r="V769" s="273"/>
      <c r="W769" s="273"/>
      <c r="X769" s="273"/>
      <c r="Y769" s="273"/>
      <c r="Z769" s="273"/>
      <c r="AA769" s="273"/>
      <c r="AB769" s="273"/>
      <c r="AC769" s="273"/>
      <c r="AD769" s="273"/>
      <c r="AE769" s="273"/>
      <c r="AF769" s="392"/>
      <c r="AG769" s="392"/>
      <c r="AH769" s="392"/>
      <c r="AI769" s="392"/>
      <c r="AJ769" s="392"/>
      <c r="AK769" s="392"/>
      <c r="AL769" s="392"/>
      <c r="AM769" s="392"/>
      <c r="AN769" s="392"/>
      <c r="AO769" s="392"/>
      <c r="AP769" s="392"/>
      <c r="AQ769" s="392"/>
      <c r="AR769" s="392"/>
      <c r="AS769" s="392"/>
      <c r="AT769" s="392"/>
      <c r="AU769" s="392"/>
      <c r="AV769" s="392"/>
      <c r="AW769" s="392"/>
      <c r="AX769" s="392"/>
      <c r="AY769" s="392"/>
      <c r="AZ769" s="392"/>
      <c r="BA769" s="392"/>
      <c r="BB769" s="392"/>
      <c r="BC769" s="392"/>
      <c r="BD769" s="392"/>
      <c r="BE769" s="392"/>
      <c r="BF769" s="392"/>
      <c r="BG769" s="392"/>
      <c r="BH769" s="392"/>
      <c r="BI769" s="392"/>
      <c r="BJ769" s="392"/>
      <c r="BK769" s="392"/>
      <c r="BL769" s="392"/>
      <c r="BM769" s="392"/>
      <c r="BN769" s="392"/>
    </row>
    <row r="770" spans="1:66" s="412" customFormat="1" ht="14.25" customHeight="1" hidden="1">
      <c r="A770" s="407"/>
      <c r="B770" s="408" t="s">
        <v>223</v>
      </c>
      <c r="C770" s="409"/>
      <c r="D770" s="305" t="s">
        <v>222</v>
      </c>
      <c r="E770" s="305" t="s">
        <v>224</v>
      </c>
      <c r="F770" s="410"/>
      <c r="G770" s="411"/>
      <c r="H770" s="411"/>
      <c r="I770" s="365">
        <f>I772+I775</f>
        <v>0</v>
      </c>
      <c r="J770" s="365">
        <f>J772</f>
        <v>0</v>
      </c>
      <c r="K770" s="365">
        <f>K772</f>
        <v>0</v>
      </c>
      <c r="L770" s="273"/>
      <c r="M770" s="273"/>
      <c r="N770" s="273"/>
      <c r="O770" s="273"/>
      <c r="P770" s="273"/>
      <c r="Q770" s="273"/>
      <c r="R770" s="273"/>
      <c r="S770" s="273"/>
      <c r="T770" s="273"/>
      <c r="U770" s="273"/>
      <c r="V770" s="273"/>
      <c r="W770" s="273"/>
      <c r="X770" s="273"/>
      <c r="Y770" s="273"/>
      <c r="Z770" s="273"/>
      <c r="AA770" s="273"/>
      <c r="AB770" s="273"/>
      <c r="AC770" s="273"/>
      <c r="AD770" s="273"/>
      <c r="AE770" s="273"/>
      <c r="AF770" s="407"/>
      <c r="AG770" s="407"/>
      <c r="AH770" s="407"/>
      <c r="AI770" s="407"/>
      <c r="AJ770" s="407"/>
      <c r="AK770" s="407"/>
      <c r="AL770" s="407"/>
      <c r="AM770" s="407"/>
      <c r="AN770" s="407"/>
      <c r="AO770" s="407"/>
      <c r="AP770" s="407"/>
      <c r="AQ770" s="407"/>
      <c r="AR770" s="407"/>
      <c r="AS770" s="407"/>
      <c r="AT770" s="407"/>
      <c r="AU770" s="407"/>
      <c r="AV770" s="407"/>
      <c r="AW770" s="407"/>
      <c r="AX770" s="407"/>
      <c r="AY770" s="407"/>
      <c r="AZ770" s="407"/>
      <c r="BA770" s="407"/>
      <c r="BB770" s="407"/>
      <c r="BC770" s="407"/>
      <c r="BD770" s="407"/>
      <c r="BE770" s="407"/>
      <c r="BF770" s="407"/>
      <c r="BG770" s="407"/>
      <c r="BH770" s="407"/>
      <c r="BI770" s="407"/>
      <c r="BJ770" s="407"/>
      <c r="BK770" s="407"/>
      <c r="BL770" s="407"/>
      <c r="BM770" s="407"/>
      <c r="BN770" s="407"/>
    </row>
    <row r="771" spans="1:66" s="412" customFormat="1" ht="28.5" customHeight="1" hidden="1">
      <c r="A771" s="407"/>
      <c r="B771" s="379" t="s">
        <v>447</v>
      </c>
      <c r="C771" s="409"/>
      <c r="D771" s="244" t="s">
        <v>222</v>
      </c>
      <c r="E771" s="244" t="s">
        <v>224</v>
      </c>
      <c r="F771" s="326" t="s">
        <v>425</v>
      </c>
      <c r="G771" s="311"/>
      <c r="H771" s="311"/>
      <c r="I771" s="183">
        <f>I772</f>
        <v>0</v>
      </c>
      <c r="J771" s="183">
        <f>J772</f>
        <v>0</v>
      </c>
      <c r="K771" s="183">
        <f>K772</f>
        <v>0</v>
      </c>
      <c r="L771" s="273"/>
      <c r="M771" s="273"/>
      <c r="N771" s="273"/>
      <c r="O771" s="273"/>
      <c r="P771" s="273"/>
      <c r="Q771" s="273"/>
      <c r="R771" s="273"/>
      <c r="S771" s="273"/>
      <c r="T771" s="273"/>
      <c r="U771" s="273"/>
      <c r="V771" s="273"/>
      <c r="W771" s="273"/>
      <c r="X771" s="273"/>
      <c r="Y771" s="273"/>
      <c r="Z771" s="273"/>
      <c r="AA771" s="273"/>
      <c r="AB771" s="273"/>
      <c r="AC771" s="273"/>
      <c r="AD771" s="273"/>
      <c r="AE771" s="273"/>
      <c r="AF771" s="407"/>
      <c r="AG771" s="407"/>
      <c r="AH771" s="407"/>
      <c r="AI771" s="407"/>
      <c r="AJ771" s="407"/>
      <c r="AK771" s="407"/>
      <c r="AL771" s="407"/>
      <c r="AM771" s="407"/>
      <c r="AN771" s="407"/>
      <c r="AO771" s="407"/>
      <c r="AP771" s="407"/>
      <c r="AQ771" s="407"/>
      <c r="AR771" s="407"/>
      <c r="AS771" s="407"/>
      <c r="AT771" s="407"/>
      <c r="AU771" s="407"/>
      <c r="AV771" s="407"/>
      <c r="AW771" s="407"/>
      <c r="AX771" s="407"/>
      <c r="AY771" s="407"/>
      <c r="AZ771" s="407"/>
      <c r="BA771" s="407"/>
      <c r="BB771" s="407"/>
      <c r="BC771" s="407"/>
      <c r="BD771" s="407"/>
      <c r="BE771" s="407"/>
      <c r="BF771" s="407"/>
      <c r="BG771" s="407"/>
      <c r="BH771" s="407"/>
      <c r="BI771" s="407"/>
      <c r="BJ771" s="407"/>
      <c r="BK771" s="407"/>
      <c r="BL771" s="407"/>
      <c r="BM771" s="407"/>
      <c r="BN771" s="407"/>
    </row>
    <row r="772" spans="2:11" ht="28.5" customHeight="1" hidden="1">
      <c r="B772" s="413" t="s">
        <v>448</v>
      </c>
      <c r="C772" s="318"/>
      <c r="D772" s="244" t="s">
        <v>222</v>
      </c>
      <c r="E772" s="244" t="s">
        <v>224</v>
      </c>
      <c r="F772" s="326" t="s">
        <v>449</v>
      </c>
      <c r="G772" s="311"/>
      <c r="H772" s="311"/>
      <c r="I772" s="183">
        <f>I773</f>
        <v>0</v>
      </c>
      <c r="J772" s="183">
        <f>J773</f>
        <v>0</v>
      </c>
      <c r="K772" s="183">
        <f>K773</f>
        <v>0</v>
      </c>
    </row>
    <row r="773" spans="2:11" ht="14.25" customHeight="1" hidden="1">
      <c r="B773" s="299" t="s">
        <v>289</v>
      </c>
      <c r="C773" s="318"/>
      <c r="D773" s="244" t="s">
        <v>222</v>
      </c>
      <c r="E773" s="244" t="s">
        <v>224</v>
      </c>
      <c r="F773" s="326" t="s">
        <v>449</v>
      </c>
      <c r="G773" s="311">
        <v>200</v>
      </c>
      <c r="H773" s="311"/>
      <c r="I773" s="183">
        <f>I774</f>
        <v>0</v>
      </c>
      <c r="J773" s="183">
        <f>J774</f>
        <v>0</v>
      </c>
      <c r="K773" s="183">
        <f>K774</f>
        <v>0</v>
      </c>
    </row>
    <row r="774" spans="2:11" ht="14.25" customHeight="1" hidden="1">
      <c r="B774" s="299" t="s">
        <v>291</v>
      </c>
      <c r="C774" s="318"/>
      <c r="D774" s="244" t="s">
        <v>222</v>
      </c>
      <c r="E774" s="244" t="s">
        <v>224</v>
      </c>
      <c r="F774" s="326" t="s">
        <v>449</v>
      </c>
      <c r="G774" s="311">
        <v>240</v>
      </c>
      <c r="H774" s="311"/>
      <c r="I774" s="183">
        <f>I776</f>
        <v>0</v>
      </c>
      <c r="J774" s="183">
        <f>J776</f>
        <v>0</v>
      </c>
      <c r="K774" s="183">
        <f>K776</f>
        <v>0</v>
      </c>
    </row>
    <row r="775" spans="2:11" ht="14.25" customHeight="1" hidden="1">
      <c r="B775" s="243" t="s">
        <v>273</v>
      </c>
      <c r="C775" s="318"/>
      <c r="D775" s="244" t="s">
        <v>222</v>
      </c>
      <c r="E775" s="244" t="s">
        <v>224</v>
      </c>
      <c r="F775" s="326" t="s">
        <v>449</v>
      </c>
      <c r="G775" s="311">
        <v>240</v>
      </c>
      <c r="H775" s="311">
        <v>2</v>
      </c>
      <c r="I775" s="183"/>
      <c r="J775" s="183"/>
      <c r="K775" s="183"/>
    </row>
    <row r="776" spans="2:11" ht="14.25" customHeight="1" hidden="1">
      <c r="B776" s="243" t="s">
        <v>274</v>
      </c>
      <c r="C776" s="318"/>
      <c r="D776" s="244" t="s">
        <v>222</v>
      </c>
      <c r="E776" s="244" t="s">
        <v>224</v>
      </c>
      <c r="F776" s="326" t="s">
        <v>449</v>
      </c>
      <c r="G776" s="311">
        <v>240</v>
      </c>
      <c r="H776" s="311">
        <v>3</v>
      </c>
      <c r="I776" s="183"/>
      <c r="J776" s="183"/>
      <c r="K776" s="183"/>
    </row>
    <row r="777" spans="2:11" ht="31.5" customHeight="1">
      <c r="B777" s="414" t="s">
        <v>638</v>
      </c>
      <c r="C777" s="375">
        <v>907</v>
      </c>
      <c r="D777" s="302"/>
      <c r="E777" s="302"/>
      <c r="F777" s="415"/>
      <c r="G777" s="302"/>
      <c r="H777" s="302"/>
      <c r="I777" s="294">
        <f>I783+I814+I986+I1004</f>
        <v>180985.30000000002</v>
      </c>
      <c r="J777" s="294">
        <f>J783+J814+J986+J1004</f>
        <v>145750.7</v>
      </c>
      <c r="K777" s="294">
        <f>K783+K814+K986+K1004</f>
        <v>145217.50000000003</v>
      </c>
    </row>
    <row r="778" spans="2:11" ht="14.25" customHeight="1" hidden="1">
      <c r="B778" s="291" t="s">
        <v>272</v>
      </c>
      <c r="C778" s="375"/>
      <c r="D778" s="302"/>
      <c r="E778" s="302"/>
      <c r="F778" s="415"/>
      <c r="G778" s="302"/>
      <c r="H778" s="302" t="s">
        <v>537</v>
      </c>
      <c r="I778" s="294"/>
      <c r="J778" s="294"/>
      <c r="K778" s="294"/>
    </row>
    <row r="779" spans="2:11" ht="14.25" customHeight="1">
      <c r="B779" s="291" t="s">
        <v>273</v>
      </c>
      <c r="C779" s="375"/>
      <c r="D779" s="302"/>
      <c r="E779" s="302"/>
      <c r="F779" s="415"/>
      <c r="G779" s="302"/>
      <c r="H779" s="302" t="s">
        <v>297</v>
      </c>
      <c r="I779" s="294">
        <f>I803+I822+I855+I861+I865+I887+I893+I919+I947+I958+I965+I968+I971+I976+I979+I991+I998+I1009+I1015+I810+I952+I1012+I850+I923+I926+I929+I932+I792+I911+I904+I841+I982+I813</f>
        <v>64532.59999999999</v>
      </c>
      <c r="J779" s="294">
        <f>J803+J822+J855+J861+J865+J887+J893+J919+J947+J958+J965+J968+J971+J976+J979+J991+J998+J1009+J1015+J810+J952+J1012+J850+J923+J926+J929+J932+J792+J911+J904+J841+J936</f>
        <v>49792.6</v>
      </c>
      <c r="K779" s="294">
        <f>K803+K822+K855+K861+K865+K887+K893+K919+K947+K958+K965+K968+K971+K976+K979+K991+K998+K1009+K1015+K810+K952+K1012+K850+K923+K926+K929+K932+K792+K911+K904+K841</f>
        <v>52299.7</v>
      </c>
    </row>
    <row r="780" spans="2:11" ht="14.25" customHeight="1">
      <c r="B780" s="291" t="s">
        <v>274</v>
      </c>
      <c r="C780" s="375"/>
      <c r="D780" s="302"/>
      <c r="E780" s="302"/>
      <c r="F780" s="415"/>
      <c r="G780" s="302"/>
      <c r="H780" s="302" t="s">
        <v>333</v>
      </c>
      <c r="I780" s="294">
        <f>I796+I799+I827+I836+I860+I866+I871+I876+I888+I894+I899+I999+I1003+I953+I985+I788+I912+I831</f>
        <v>100831.09999999998</v>
      </c>
      <c r="J780" s="294">
        <f>J796+J799+J827+J836+J860+J866+J871+J876+J888+J894+J899+J999+J1003+J953+J985+J788+J912+J937</f>
        <v>82938.49999999999</v>
      </c>
      <c r="K780" s="294">
        <f>K796+K799+K827+K836+K860+K866+K871+K876+K888+K894+K899+K999+K1003+K953+K985+K788+K912</f>
        <v>81087.09999999999</v>
      </c>
    </row>
    <row r="781" spans="2:11" ht="14.25" customHeight="1">
      <c r="B781" s="291" t="s">
        <v>275</v>
      </c>
      <c r="C781" s="375"/>
      <c r="D781" s="302"/>
      <c r="E781" s="302"/>
      <c r="F781" s="415"/>
      <c r="G781" s="302"/>
      <c r="H781" s="302" t="s">
        <v>307</v>
      </c>
      <c r="I781" s="294">
        <f>I867+I895+I882+I913</f>
        <v>15621.6</v>
      </c>
      <c r="J781" s="294">
        <f>J867+J895+J882+J913+J938</f>
        <v>13019.599999999999</v>
      </c>
      <c r="K781" s="294">
        <f>K867+K895+K882+K913+K938</f>
        <v>11830.7</v>
      </c>
    </row>
    <row r="782" spans="2:11" ht="14.25" customHeight="1" hidden="1">
      <c r="B782" s="291" t="s">
        <v>276</v>
      </c>
      <c r="C782" s="375"/>
      <c r="D782" s="302"/>
      <c r="E782" s="302"/>
      <c r="F782" s="415"/>
      <c r="G782" s="302"/>
      <c r="H782" s="302" t="s">
        <v>538</v>
      </c>
      <c r="I782" s="294"/>
      <c r="J782" s="294"/>
      <c r="K782" s="294"/>
    </row>
    <row r="783" spans="2:11" ht="12.75" customHeight="1">
      <c r="B783" s="295" t="s">
        <v>185</v>
      </c>
      <c r="C783" s="318"/>
      <c r="D783" s="302" t="s">
        <v>186</v>
      </c>
      <c r="E783" s="302"/>
      <c r="F783" s="415"/>
      <c r="G783" s="302"/>
      <c r="H783" s="302"/>
      <c r="I783" s="294">
        <f>I784</f>
        <v>710.9</v>
      </c>
      <c r="J783" s="294">
        <f>J784</f>
        <v>406.2</v>
      </c>
      <c r="K783" s="294">
        <f>K784</f>
        <v>406.2</v>
      </c>
    </row>
    <row r="784" spans="2:11" ht="12.75" customHeight="1">
      <c r="B784" s="315" t="s">
        <v>199</v>
      </c>
      <c r="C784" s="318"/>
      <c r="D784" s="305" t="s">
        <v>186</v>
      </c>
      <c r="E784" s="305" t="s">
        <v>200</v>
      </c>
      <c r="F784" s="416"/>
      <c r="G784" s="244"/>
      <c r="H784" s="244"/>
      <c r="I784" s="183">
        <f>I793+I800+I804+I785+I789</f>
        <v>710.9</v>
      </c>
      <c r="J784" s="183">
        <f>J793+J800</f>
        <v>406.2</v>
      </c>
      <c r="K784" s="183">
        <f>K793+K800</f>
        <v>406.2</v>
      </c>
    </row>
    <row r="785" spans="2:11" ht="42.75" customHeight="1">
      <c r="B785" s="312" t="s">
        <v>285</v>
      </c>
      <c r="C785" s="318"/>
      <c r="D785" s="244" t="s">
        <v>186</v>
      </c>
      <c r="E785" s="244" t="s">
        <v>200</v>
      </c>
      <c r="F785" s="245" t="s">
        <v>286</v>
      </c>
      <c r="G785" s="244"/>
      <c r="H785" s="244"/>
      <c r="I785" s="183">
        <f>I786</f>
        <v>12.4</v>
      </c>
      <c r="J785" s="183">
        <f>J786</f>
        <v>0</v>
      </c>
      <c r="K785" s="183">
        <f>K786</f>
        <v>0</v>
      </c>
    </row>
    <row r="786" spans="2:11" ht="41.25" customHeight="1">
      <c r="B786" s="314" t="s">
        <v>281</v>
      </c>
      <c r="C786" s="318"/>
      <c r="D786" s="244" t="s">
        <v>186</v>
      </c>
      <c r="E786" s="244" t="s">
        <v>200</v>
      </c>
      <c r="F786" s="245" t="s">
        <v>286</v>
      </c>
      <c r="G786" s="244" t="s">
        <v>282</v>
      </c>
      <c r="H786" s="244"/>
      <c r="I786" s="183">
        <f>I787</f>
        <v>12.4</v>
      </c>
      <c r="J786" s="183">
        <f>J787</f>
        <v>0</v>
      </c>
      <c r="K786" s="183">
        <f>K787</f>
        <v>0</v>
      </c>
    </row>
    <row r="787" spans="2:11" ht="14.25" customHeight="1">
      <c r="B787" s="314" t="s">
        <v>283</v>
      </c>
      <c r="C787" s="318"/>
      <c r="D787" s="244" t="s">
        <v>186</v>
      </c>
      <c r="E787" s="244" t="s">
        <v>200</v>
      </c>
      <c r="F787" s="245" t="s">
        <v>286</v>
      </c>
      <c r="G787" s="244" t="s">
        <v>284</v>
      </c>
      <c r="H787" s="244"/>
      <c r="I787" s="183">
        <f>I788</f>
        <v>12.4</v>
      </c>
      <c r="J787" s="183">
        <f>J788</f>
        <v>0</v>
      </c>
      <c r="K787" s="183">
        <f>K788</f>
        <v>0</v>
      </c>
    </row>
    <row r="788" spans="2:11" ht="12.75" customHeight="1">
      <c r="B788" s="314" t="s">
        <v>274</v>
      </c>
      <c r="C788" s="318"/>
      <c r="D788" s="244" t="s">
        <v>186</v>
      </c>
      <c r="E788" s="244" t="s">
        <v>200</v>
      </c>
      <c r="F788" s="245" t="s">
        <v>286</v>
      </c>
      <c r="G788" s="244" t="s">
        <v>284</v>
      </c>
      <c r="H788" s="244">
        <v>3</v>
      </c>
      <c r="I788" s="183">
        <v>12.4</v>
      </c>
      <c r="J788" s="183"/>
      <c r="K788" s="183"/>
    </row>
    <row r="789" spans="2:11" ht="42" customHeight="1" hidden="1">
      <c r="B789" s="417" t="s">
        <v>338</v>
      </c>
      <c r="C789" s="318"/>
      <c r="D789" s="244" t="s">
        <v>186</v>
      </c>
      <c r="E789" s="244" t="s">
        <v>200</v>
      </c>
      <c r="F789" s="245" t="s">
        <v>339</v>
      </c>
      <c r="G789" s="244"/>
      <c r="H789" s="244"/>
      <c r="I789" s="183">
        <f>I790</f>
        <v>0</v>
      </c>
      <c r="J789" s="183">
        <f>J790</f>
        <v>0</v>
      </c>
      <c r="K789" s="183">
        <f>K790</f>
        <v>0</v>
      </c>
    </row>
    <row r="790" spans="2:11" ht="41.25" customHeight="1" hidden="1">
      <c r="B790" s="418" t="s">
        <v>281</v>
      </c>
      <c r="C790" s="318"/>
      <c r="D790" s="244" t="s">
        <v>186</v>
      </c>
      <c r="E790" s="244" t="s">
        <v>200</v>
      </c>
      <c r="F790" s="245" t="s">
        <v>339</v>
      </c>
      <c r="G790" s="244" t="s">
        <v>282</v>
      </c>
      <c r="H790" s="244"/>
      <c r="I790" s="183">
        <f>I791</f>
        <v>0</v>
      </c>
      <c r="J790" s="183">
        <f>J791</f>
        <v>0</v>
      </c>
      <c r="K790" s="183">
        <f>K791</f>
        <v>0</v>
      </c>
    </row>
    <row r="791" spans="2:11" ht="12.75" customHeight="1" hidden="1">
      <c r="B791" s="243" t="s">
        <v>283</v>
      </c>
      <c r="C791" s="318"/>
      <c r="D791" s="244" t="s">
        <v>186</v>
      </c>
      <c r="E791" s="244" t="s">
        <v>200</v>
      </c>
      <c r="F791" s="245" t="s">
        <v>339</v>
      </c>
      <c r="G791" s="244" t="s">
        <v>284</v>
      </c>
      <c r="H791" s="244"/>
      <c r="I791" s="183">
        <f>I792</f>
        <v>0</v>
      </c>
      <c r="J791" s="183">
        <f>J792</f>
        <v>0</v>
      </c>
      <c r="K791" s="183">
        <f>K792</f>
        <v>0</v>
      </c>
    </row>
    <row r="792" spans="2:11" ht="12.75" customHeight="1" hidden="1">
      <c r="B792" s="243" t="s">
        <v>273</v>
      </c>
      <c r="C792" s="318"/>
      <c r="D792" s="244" t="s">
        <v>186</v>
      </c>
      <c r="E792" s="244" t="s">
        <v>200</v>
      </c>
      <c r="F792" s="245" t="s">
        <v>339</v>
      </c>
      <c r="G792" s="244" t="s">
        <v>284</v>
      </c>
      <c r="H792" s="244" t="s">
        <v>297</v>
      </c>
      <c r="I792" s="183"/>
      <c r="J792" s="183"/>
      <c r="K792" s="183"/>
    </row>
    <row r="793" spans="2:11" ht="42.75">
      <c r="B793" s="317" t="s">
        <v>334</v>
      </c>
      <c r="C793" s="318"/>
      <c r="D793" s="244" t="s">
        <v>186</v>
      </c>
      <c r="E793" s="244" t="s">
        <v>200</v>
      </c>
      <c r="F793" s="245" t="s">
        <v>335</v>
      </c>
      <c r="G793" s="244"/>
      <c r="H793" s="244"/>
      <c r="I793" s="183">
        <f>I794+I797</f>
        <v>359.3</v>
      </c>
      <c r="J793" s="183">
        <f>J794+J797</f>
        <v>359.3</v>
      </c>
      <c r="K793" s="183">
        <f>K794+K797</f>
        <v>359.3</v>
      </c>
    </row>
    <row r="794" spans="2:11" ht="29.25" customHeight="1">
      <c r="B794" s="309" t="s">
        <v>281</v>
      </c>
      <c r="C794" s="318"/>
      <c r="D794" s="244" t="s">
        <v>186</v>
      </c>
      <c r="E794" s="244" t="s">
        <v>200</v>
      </c>
      <c r="F794" s="245" t="s">
        <v>335</v>
      </c>
      <c r="G794" s="244" t="s">
        <v>282</v>
      </c>
      <c r="H794" s="244"/>
      <c r="I794" s="183">
        <f>I795</f>
        <v>310.8</v>
      </c>
      <c r="J794" s="183">
        <f>J795</f>
        <v>309.3</v>
      </c>
      <c r="K794" s="183">
        <f>K795</f>
        <v>309.3</v>
      </c>
    </row>
    <row r="795" spans="2:11" ht="14.25" customHeight="1">
      <c r="B795" s="243" t="s">
        <v>283</v>
      </c>
      <c r="C795" s="318"/>
      <c r="D795" s="244" t="s">
        <v>186</v>
      </c>
      <c r="E795" s="244" t="s">
        <v>200</v>
      </c>
      <c r="F795" s="245" t="s">
        <v>335</v>
      </c>
      <c r="G795" s="244" t="s">
        <v>284</v>
      </c>
      <c r="H795" s="244"/>
      <c r="I795" s="183">
        <f>I796</f>
        <v>310.8</v>
      </c>
      <c r="J795" s="183">
        <f>J796</f>
        <v>309.3</v>
      </c>
      <c r="K795" s="183">
        <f>K796</f>
        <v>309.3</v>
      </c>
    </row>
    <row r="796" spans="2:11" ht="12.75" customHeight="1">
      <c r="B796" s="243" t="s">
        <v>274</v>
      </c>
      <c r="C796" s="318"/>
      <c r="D796" s="244" t="s">
        <v>186</v>
      </c>
      <c r="E796" s="244" t="s">
        <v>200</v>
      </c>
      <c r="F796" s="245" t="s">
        <v>335</v>
      </c>
      <c r="G796" s="244" t="s">
        <v>284</v>
      </c>
      <c r="H796" s="244">
        <v>3</v>
      </c>
      <c r="I796" s="183">
        <v>310.8</v>
      </c>
      <c r="J796" s="183">
        <v>309.3</v>
      </c>
      <c r="K796" s="183">
        <v>309.3</v>
      </c>
    </row>
    <row r="797" spans="2:11" ht="12.75" customHeight="1">
      <c r="B797" s="299" t="s">
        <v>289</v>
      </c>
      <c r="C797" s="318"/>
      <c r="D797" s="244" t="s">
        <v>186</v>
      </c>
      <c r="E797" s="244" t="s">
        <v>200</v>
      </c>
      <c r="F797" s="245" t="s">
        <v>335</v>
      </c>
      <c r="G797" s="287">
        <v>200</v>
      </c>
      <c r="H797" s="244"/>
      <c r="I797" s="183">
        <f>I798</f>
        <v>48.5</v>
      </c>
      <c r="J797" s="183">
        <f>J798</f>
        <v>50</v>
      </c>
      <c r="K797" s="183">
        <f>K798</f>
        <v>50</v>
      </c>
    </row>
    <row r="798" spans="2:11" ht="12.75" customHeight="1">
      <c r="B798" s="299" t="s">
        <v>291</v>
      </c>
      <c r="C798" s="318"/>
      <c r="D798" s="244" t="s">
        <v>186</v>
      </c>
      <c r="E798" s="244" t="s">
        <v>200</v>
      </c>
      <c r="F798" s="245" t="s">
        <v>335</v>
      </c>
      <c r="G798" s="287">
        <v>240</v>
      </c>
      <c r="H798" s="244"/>
      <c r="I798" s="183">
        <f>I799</f>
        <v>48.5</v>
      </c>
      <c r="J798" s="183">
        <f>J799</f>
        <v>50</v>
      </c>
      <c r="K798" s="183">
        <f>K799</f>
        <v>50</v>
      </c>
    </row>
    <row r="799" spans="2:11" ht="14.25" customHeight="1">
      <c r="B799" s="243" t="s">
        <v>274</v>
      </c>
      <c r="C799" s="318"/>
      <c r="D799" s="244" t="s">
        <v>186</v>
      </c>
      <c r="E799" s="244" t="s">
        <v>200</v>
      </c>
      <c r="F799" s="245" t="s">
        <v>335</v>
      </c>
      <c r="G799" s="287">
        <v>240</v>
      </c>
      <c r="H799" s="244" t="s">
        <v>333</v>
      </c>
      <c r="I799" s="183">
        <v>48.5</v>
      </c>
      <c r="J799" s="183">
        <v>50</v>
      </c>
      <c r="K799" s="183">
        <v>50</v>
      </c>
    </row>
    <row r="800" spans="2:11" ht="27.75" customHeight="1">
      <c r="B800" s="309" t="s">
        <v>342</v>
      </c>
      <c r="C800" s="318"/>
      <c r="D800" s="244" t="s">
        <v>186</v>
      </c>
      <c r="E800" s="244" t="s">
        <v>200</v>
      </c>
      <c r="F800" s="245" t="s">
        <v>343</v>
      </c>
      <c r="G800" s="244"/>
      <c r="H800" s="244"/>
      <c r="I800" s="183">
        <f>I801+I811</f>
        <v>339.2</v>
      </c>
      <c r="J800" s="183">
        <f>J801</f>
        <v>46.9</v>
      </c>
      <c r="K800" s="183">
        <f>K801</f>
        <v>46.9</v>
      </c>
    </row>
    <row r="801" spans="2:11" ht="41.25" customHeight="1">
      <c r="B801" s="309" t="s">
        <v>281</v>
      </c>
      <c r="C801" s="318"/>
      <c r="D801" s="244" t="s">
        <v>186</v>
      </c>
      <c r="E801" s="244" t="s">
        <v>200</v>
      </c>
      <c r="F801" s="245" t="s">
        <v>343</v>
      </c>
      <c r="G801" s="244" t="s">
        <v>282</v>
      </c>
      <c r="H801" s="244"/>
      <c r="I801" s="183">
        <f>I802</f>
        <v>184.7</v>
      </c>
      <c r="J801" s="183">
        <f>J802</f>
        <v>46.9</v>
      </c>
      <c r="K801" s="183">
        <f>K802</f>
        <v>46.9</v>
      </c>
    </row>
    <row r="802" spans="2:11" ht="12.75" customHeight="1">
      <c r="B802" s="243" t="s">
        <v>283</v>
      </c>
      <c r="C802" s="318"/>
      <c r="D802" s="244" t="s">
        <v>186</v>
      </c>
      <c r="E802" s="244" t="s">
        <v>200</v>
      </c>
      <c r="F802" s="245" t="s">
        <v>343</v>
      </c>
      <c r="G802" s="244" t="s">
        <v>284</v>
      </c>
      <c r="H802" s="244"/>
      <c r="I802" s="183">
        <f>I803</f>
        <v>184.7</v>
      </c>
      <c r="J802" s="183">
        <f>J803</f>
        <v>46.9</v>
      </c>
      <c r="K802" s="183">
        <f>K803</f>
        <v>46.9</v>
      </c>
    </row>
    <row r="803" spans="2:11" ht="12.75" customHeight="1">
      <c r="B803" s="243" t="s">
        <v>273</v>
      </c>
      <c r="C803" s="318"/>
      <c r="D803" s="244" t="s">
        <v>186</v>
      </c>
      <c r="E803" s="244" t="s">
        <v>200</v>
      </c>
      <c r="F803" s="245" t="s">
        <v>343</v>
      </c>
      <c r="G803" s="244" t="s">
        <v>284</v>
      </c>
      <c r="H803" s="244" t="s">
        <v>297</v>
      </c>
      <c r="I803" s="183">
        <v>184.7</v>
      </c>
      <c r="J803" s="183">
        <v>46.9</v>
      </c>
      <c r="K803" s="183">
        <v>46.9</v>
      </c>
    </row>
    <row r="804" spans="2:11" ht="40.5" customHeight="1" hidden="1">
      <c r="B804" s="419" t="s">
        <v>326</v>
      </c>
      <c r="C804" s="316"/>
      <c r="D804" s="244" t="s">
        <v>186</v>
      </c>
      <c r="E804" s="244" t="s">
        <v>200</v>
      </c>
      <c r="F804" s="339" t="s">
        <v>327</v>
      </c>
      <c r="G804" s="244"/>
      <c r="H804" s="244"/>
      <c r="I804" s="183">
        <f>I807</f>
        <v>0</v>
      </c>
      <c r="J804" s="183">
        <f>J807</f>
        <v>0</v>
      </c>
      <c r="K804" s="183">
        <f>K807</f>
        <v>0</v>
      </c>
    </row>
    <row r="805" spans="2:11" ht="12.75" customHeight="1" hidden="1">
      <c r="B805" s="308"/>
      <c r="C805" s="316"/>
      <c r="D805" s="244"/>
      <c r="E805" s="244"/>
      <c r="F805" s="339" t="s">
        <v>318</v>
      </c>
      <c r="G805" s="244"/>
      <c r="H805" s="244"/>
      <c r="I805" s="183">
        <f>I806</f>
        <v>0</v>
      </c>
      <c r="J805" s="183"/>
      <c r="K805" s="183"/>
    </row>
    <row r="806" spans="2:11" ht="15.75" customHeight="1" hidden="1">
      <c r="B806" s="308"/>
      <c r="C806" s="307"/>
      <c r="D806" s="244"/>
      <c r="E806" s="244"/>
      <c r="F806" s="339" t="s">
        <v>318</v>
      </c>
      <c r="G806" s="244"/>
      <c r="H806" s="244"/>
      <c r="I806" s="183">
        <f>I807</f>
        <v>0</v>
      </c>
      <c r="J806" s="183"/>
      <c r="K806" s="183"/>
    </row>
    <row r="807" spans="2:11" ht="12.75" customHeight="1" hidden="1">
      <c r="B807" s="308" t="s">
        <v>301</v>
      </c>
      <c r="C807" s="307"/>
      <c r="D807" s="244" t="s">
        <v>186</v>
      </c>
      <c r="E807" s="244" t="s">
        <v>200</v>
      </c>
      <c r="F807" s="326" t="s">
        <v>328</v>
      </c>
      <c r="G807" s="244"/>
      <c r="H807" s="244"/>
      <c r="I807" s="183">
        <f>I808</f>
        <v>0</v>
      </c>
      <c r="J807" s="183">
        <f>J808</f>
        <v>0</v>
      </c>
      <c r="K807" s="183">
        <f>K808</f>
        <v>0</v>
      </c>
    </row>
    <row r="808" spans="2:11" ht="12.75" customHeight="1" hidden="1">
      <c r="B808" s="299" t="s">
        <v>289</v>
      </c>
      <c r="C808" s="307"/>
      <c r="D808" s="244" t="s">
        <v>186</v>
      </c>
      <c r="E808" s="244" t="s">
        <v>200</v>
      </c>
      <c r="F808" s="326" t="s">
        <v>328</v>
      </c>
      <c r="G808" s="244" t="s">
        <v>290</v>
      </c>
      <c r="H808" s="244"/>
      <c r="I808" s="183">
        <f>I809</f>
        <v>0</v>
      </c>
      <c r="J808" s="183">
        <f>J809</f>
        <v>0</v>
      </c>
      <c r="K808" s="183">
        <f>K809</f>
        <v>0</v>
      </c>
    </row>
    <row r="809" spans="2:11" ht="12.75" customHeight="1" hidden="1">
      <c r="B809" s="299" t="s">
        <v>291</v>
      </c>
      <c r="C809" s="307"/>
      <c r="D809" s="244" t="s">
        <v>186</v>
      </c>
      <c r="E809" s="244" t="s">
        <v>200</v>
      </c>
      <c r="F809" s="326" t="s">
        <v>328</v>
      </c>
      <c r="G809" s="244" t="s">
        <v>292</v>
      </c>
      <c r="H809" s="244"/>
      <c r="I809" s="183">
        <f>I810</f>
        <v>0</v>
      </c>
      <c r="J809" s="183">
        <f>J810</f>
        <v>0</v>
      </c>
      <c r="K809" s="183">
        <f>K810</f>
        <v>0</v>
      </c>
    </row>
    <row r="810" spans="2:11" ht="12.75" customHeight="1" hidden="1">
      <c r="B810" s="243" t="s">
        <v>273</v>
      </c>
      <c r="C810" s="307"/>
      <c r="D810" s="244" t="s">
        <v>186</v>
      </c>
      <c r="E810" s="244" t="s">
        <v>200</v>
      </c>
      <c r="F810" s="326" t="s">
        <v>328</v>
      </c>
      <c r="G810" s="244" t="s">
        <v>292</v>
      </c>
      <c r="H810" s="244">
        <v>2</v>
      </c>
      <c r="I810" s="183"/>
      <c r="J810" s="183"/>
      <c r="K810" s="183"/>
    </row>
    <row r="811" spans="2:11" ht="12.75" customHeight="1">
      <c r="B811" s="299" t="s">
        <v>289</v>
      </c>
      <c r="C811" s="307"/>
      <c r="D811" s="244" t="s">
        <v>186</v>
      </c>
      <c r="E811" s="244" t="s">
        <v>200</v>
      </c>
      <c r="F811" s="358" t="s">
        <v>343</v>
      </c>
      <c r="G811" s="287">
        <v>200</v>
      </c>
      <c r="H811" s="287"/>
      <c r="I811" s="183">
        <f>I813</f>
        <v>154.5</v>
      </c>
      <c r="J811" s="183"/>
      <c r="K811" s="183"/>
    </row>
    <row r="812" spans="2:11" ht="12.75" customHeight="1">
      <c r="B812" s="299" t="s">
        <v>291</v>
      </c>
      <c r="C812" s="307"/>
      <c r="D812" s="244" t="s">
        <v>186</v>
      </c>
      <c r="E812" s="244" t="s">
        <v>200</v>
      </c>
      <c r="F812" s="358" t="s">
        <v>343</v>
      </c>
      <c r="G812" s="287">
        <v>240</v>
      </c>
      <c r="H812" s="287"/>
      <c r="I812" s="183">
        <f>I813</f>
        <v>154.5</v>
      </c>
      <c r="J812" s="183"/>
      <c r="K812" s="183"/>
    </row>
    <row r="813" spans="2:11" ht="12.75" customHeight="1">
      <c r="B813" s="243" t="s">
        <v>273</v>
      </c>
      <c r="C813" s="307"/>
      <c r="D813" s="244" t="s">
        <v>186</v>
      </c>
      <c r="E813" s="244" t="s">
        <v>200</v>
      </c>
      <c r="F813" s="358" t="s">
        <v>343</v>
      </c>
      <c r="G813" s="287">
        <v>240</v>
      </c>
      <c r="H813" s="287">
        <v>2</v>
      </c>
      <c r="I813" s="183">
        <v>154.5</v>
      </c>
      <c r="J813" s="183"/>
      <c r="K813" s="183"/>
    </row>
    <row r="814" spans="2:11" ht="14.25" customHeight="1">
      <c r="B814" s="295" t="s">
        <v>225</v>
      </c>
      <c r="C814" s="375"/>
      <c r="D814" s="302" t="s">
        <v>226</v>
      </c>
      <c r="E814" s="420"/>
      <c r="F814" s="302"/>
      <c r="G814" s="302"/>
      <c r="H814" s="302"/>
      <c r="I814" s="294">
        <f>I815+I842+I905+I941+I959</f>
        <v>179514.50000000003</v>
      </c>
      <c r="J814" s="294">
        <f>J815+J842+J905+J941+J959</f>
        <v>144425.9</v>
      </c>
      <c r="K814" s="294">
        <f>K815+K842+K905+K941+K959</f>
        <v>143919.7</v>
      </c>
    </row>
    <row r="815" spans="2:11" ht="12.75" customHeight="1">
      <c r="B815" s="319" t="s">
        <v>227</v>
      </c>
      <c r="C815" s="318"/>
      <c r="D815" s="305" t="s">
        <v>226</v>
      </c>
      <c r="E815" s="305" t="s">
        <v>228</v>
      </c>
      <c r="F815" s="302"/>
      <c r="G815" s="302"/>
      <c r="H815" s="302"/>
      <c r="I815" s="183">
        <f>I816+I823+I832+I837+I828</f>
        <v>25288.2</v>
      </c>
      <c r="J815" s="183">
        <f>J816+J823+J832+J837+J828</f>
        <v>22935.199999999997</v>
      </c>
      <c r="K815" s="183">
        <f>K816+K823+K832+K837+K828</f>
        <v>22437</v>
      </c>
    </row>
    <row r="816" spans="2:11" ht="26.25" customHeight="1">
      <c r="B816" s="320" t="s">
        <v>450</v>
      </c>
      <c r="C816" s="318"/>
      <c r="D816" s="244" t="s">
        <v>226</v>
      </c>
      <c r="E816" s="244" t="s">
        <v>228</v>
      </c>
      <c r="F816" s="339" t="s">
        <v>451</v>
      </c>
      <c r="G816" s="244"/>
      <c r="H816" s="244"/>
      <c r="I816" s="183">
        <f aca="true" t="shared" si="15" ref="I816:I821">I817</f>
        <v>11458</v>
      </c>
      <c r="J816" s="183">
        <f aca="true" t="shared" si="16" ref="J816:J821">J817</f>
        <v>8831.4</v>
      </c>
      <c r="K816" s="183">
        <f aca="true" t="shared" si="17" ref="K816:K821">K817</f>
        <v>8531.4</v>
      </c>
    </row>
    <row r="817" spans="2:11" ht="12.75" customHeight="1">
      <c r="B817" s="338" t="s">
        <v>452</v>
      </c>
      <c r="C817" s="318"/>
      <c r="D817" s="244" t="s">
        <v>226</v>
      </c>
      <c r="E817" s="244" t="s">
        <v>228</v>
      </c>
      <c r="F817" s="326" t="s">
        <v>453</v>
      </c>
      <c r="G817" s="244"/>
      <c r="H817" s="244"/>
      <c r="I817" s="183">
        <f t="shared" si="15"/>
        <v>11458</v>
      </c>
      <c r="J817" s="183">
        <f t="shared" si="16"/>
        <v>8831.4</v>
      </c>
      <c r="K817" s="183">
        <f t="shared" si="17"/>
        <v>8531.4</v>
      </c>
    </row>
    <row r="818" spans="2:11" ht="14.25" customHeight="1">
      <c r="B818" s="338" t="s">
        <v>454</v>
      </c>
      <c r="C818" s="318"/>
      <c r="D818" s="244" t="s">
        <v>226</v>
      </c>
      <c r="E818" s="244" t="s">
        <v>228</v>
      </c>
      <c r="F818" s="326" t="s">
        <v>455</v>
      </c>
      <c r="G818" s="244"/>
      <c r="H818" s="244"/>
      <c r="I818" s="183">
        <f t="shared" si="15"/>
        <v>11458</v>
      </c>
      <c r="J818" s="183">
        <f t="shared" si="16"/>
        <v>8831.4</v>
      </c>
      <c r="K818" s="183">
        <f t="shared" si="17"/>
        <v>8531.4</v>
      </c>
    </row>
    <row r="819" spans="2:11" ht="12.75" customHeight="1">
      <c r="B819" s="337" t="s">
        <v>456</v>
      </c>
      <c r="C819" s="318"/>
      <c r="D819" s="244" t="s">
        <v>226</v>
      </c>
      <c r="E819" s="244" t="s">
        <v>228</v>
      </c>
      <c r="F819" s="339" t="s">
        <v>457</v>
      </c>
      <c r="G819" s="244"/>
      <c r="H819" s="244"/>
      <c r="I819" s="183">
        <f t="shared" si="15"/>
        <v>11458</v>
      </c>
      <c r="J819" s="183">
        <f t="shared" si="16"/>
        <v>8831.4</v>
      </c>
      <c r="K819" s="183">
        <f t="shared" si="17"/>
        <v>8531.4</v>
      </c>
    </row>
    <row r="820" spans="2:11" ht="14.25" customHeight="1">
      <c r="B820" s="243" t="s">
        <v>458</v>
      </c>
      <c r="C820" s="318"/>
      <c r="D820" s="244" t="s">
        <v>226</v>
      </c>
      <c r="E820" s="244" t="s">
        <v>228</v>
      </c>
      <c r="F820" s="339" t="s">
        <v>457</v>
      </c>
      <c r="G820" s="244" t="s">
        <v>363</v>
      </c>
      <c r="H820" s="244"/>
      <c r="I820" s="183">
        <f t="shared" si="15"/>
        <v>11458</v>
      </c>
      <c r="J820" s="183">
        <f t="shared" si="16"/>
        <v>8831.4</v>
      </c>
      <c r="K820" s="183">
        <f t="shared" si="17"/>
        <v>8531.4</v>
      </c>
    </row>
    <row r="821" spans="2:11" ht="12.75" customHeight="1">
      <c r="B821" s="243" t="s">
        <v>459</v>
      </c>
      <c r="C821" s="318"/>
      <c r="D821" s="244" t="s">
        <v>226</v>
      </c>
      <c r="E821" s="244" t="s">
        <v>228</v>
      </c>
      <c r="F821" s="339" t="s">
        <v>457</v>
      </c>
      <c r="G821" s="244">
        <v>610</v>
      </c>
      <c r="H821" s="244"/>
      <c r="I821" s="183">
        <f t="shared" si="15"/>
        <v>11458</v>
      </c>
      <c r="J821" s="183">
        <f t="shared" si="16"/>
        <v>8831.4</v>
      </c>
      <c r="K821" s="183">
        <f t="shared" si="17"/>
        <v>8531.4</v>
      </c>
    </row>
    <row r="822" spans="2:11" ht="12.75" customHeight="1">
      <c r="B822" s="243" t="s">
        <v>273</v>
      </c>
      <c r="C822" s="318"/>
      <c r="D822" s="244" t="s">
        <v>226</v>
      </c>
      <c r="E822" s="244" t="s">
        <v>228</v>
      </c>
      <c r="F822" s="339" t="s">
        <v>457</v>
      </c>
      <c r="G822" s="244">
        <v>610</v>
      </c>
      <c r="H822" s="244">
        <v>2</v>
      </c>
      <c r="I822" s="183">
        <v>11458</v>
      </c>
      <c r="J822" s="183">
        <v>8831.4</v>
      </c>
      <c r="K822" s="183">
        <v>8531.4</v>
      </c>
    </row>
    <row r="823" spans="2:11" ht="66.75" customHeight="1">
      <c r="B823" s="421" t="s">
        <v>460</v>
      </c>
      <c r="C823" s="318"/>
      <c r="D823" s="244" t="s">
        <v>226</v>
      </c>
      <c r="E823" s="244" t="s">
        <v>228</v>
      </c>
      <c r="F823" s="416" t="s">
        <v>461</v>
      </c>
      <c r="G823" s="244"/>
      <c r="H823" s="244"/>
      <c r="I823" s="183">
        <f>I824</f>
        <v>13791.9</v>
      </c>
      <c r="J823" s="183">
        <f>J824</f>
        <v>14103.8</v>
      </c>
      <c r="K823" s="183">
        <f>K824</f>
        <v>13905.6</v>
      </c>
    </row>
    <row r="824" spans="2:11" ht="12.75" customHeight="1">
      <c r="B824" s="338" t="s">
        <v>454</v>
      </c>
      <c r="C824" s="307"/>
      <c r="D824" s="244" t="s">
        <v>226</v>
      </c>
      <c r="E824" s="244" t="s">
        <v>228</v>
      </c>
      <c r="F824" s="416" t="s">
        <v>462</v>
      </c>
      <c r="G824" s="244"/>
      <c r="H824" s="244"/>
      <c r="I824" s="183">
        <f>I825</f>
        <v>13791.9</v>
      </c>
      <c r="J824" s="183">
        <f>J825</f>
        <v>14103.8</v>
      </c>
      <c r="K824" s="183">
        <f>K825</f>
        <v>13905.6</v>
      </c>
    </row>
    <row r="825" spans="2:11" ht="14.25" customHeight="1">
      <c r="B825" s="243" t="s">
        <v>458</v>
      </c>
      <c r="C825" s="307"/>
      <c r="D825" s="244" t="s">
        <v>226</v>
      </c>
      <c r="E825" s="244" t="s">
        <v>228</v>
      </c>
      <c r="F825" s="416" t="s">
        <v>462</v>
      </c>
      <c r="G825" s="244" t="s">
        <v>363</v>
      </c>
      <c r="H825" s="244"/>
      <c r="I825" s="183">
        <f>I826</f>
        <v>13791.9</v>
      </c>
      <c r="J825" s="183">
        <f>J826</f>
        <v>14103.8</v>
      </c>
      <c r="K825" s="183">
        <f>K826</f>
        <v>13905.6</v>
      </c>
    </row>
    <row r="826" spans="2:11" ht="12.75" customHeight="1">
      <c r="B826" s="243" t="s">
        <v>459</v>
      </c>
      <c r="C826" s="307"/>
      <c r="D826" s="244" t="s">
        <v>226</v>
      </c>
      <c r="E826" s="244" t="s">
        <v>228</v>
      </c>
      <c r="F826" s="416" t="s">
        <v>462</v>
      </c>
      <c r="G826" s="244">
        <v>610</v>
      </c>
      <c r="H826" s="244"/>
      <c r="I826" s="183">
        <f>I827</f>
        <v>13791.9</v>
      </c>
      <c r="J826" s="183">
        <f>J827</f>
        <v>14103.8</v>
      </c>
      <c r="K826" s="183">
        <f>K827</f>
        <v>13905.6</v>
      </c>
    </row>
    <row r="827" spans="2:11" ht="14.25" customHeight="1">
      <c r="B827" s="338" t="s">
        <v>274</v>
      </c>
      <c r="C827" s="307"/>
      <c r="D827" s="244" t="s">
        <v>226</v>
      </c>
      <c r="E827" s="244" t="s">
        <v>228</v>
      </c>
      <c r="F827" s="416" t="s">
        <v>462</v>
      </c>
      <c r="G827" s="244">
        <v>610</v>
      </c>
      <c r="H827" s="244" t="s">
        <v>333</v>
      </c>
      <c r="I827" s="183">
        <v>13791.9</v>
      </c>
      <c r="J827" s="183">
        <v>14103.8</v>
      </c>
      <c r="K827" s="183">
        <v>13905.6</v>
      </c>
    </row>
    <row r="828" spans="2:11" ht="28.5">
      <c r="B828" s="243" t="s">
        <v>464</v>
      </c>
      <c r="C828" s="307"/>
      <c r="D828" s="244" t="s">
        <v>226</v>
      </c>
      <c r="E828" s="244" t="s">
        <v>228</v>
      </c>
      <c r="F828" s="339" t="s">
        <v>465</v>
      </c>
      <c r="G828" s="244"/>
      <c r="H828" s="244"/>
      <c r="I828" s="183">
        <f>I829</f>
        <v>38.3</v>
      </c>
      <c r="J828" s="183">
        <f>J829</f>
        <v>0</v>
      </c>
      <c r="K828" s="183">
        <f>K829</f>
        <v>0</v>
      </c>
    </row>
    <row r="829" spans="2:11" ht="28.5">
      <c r="B829" s="243" t="s">
        <v>458</v>
      </c>
      <c r="C829" s="307"/>
      <c r="D829" s="244" t="s">
        <v>226</v>
      </c>
      <c r="E829" s="244" t="s">
        <v>228</v>
      </c>
      <c r="F829" s="339" t="s">
        <v>465</v>
      </c>
      <c r="G829" s="422" t="s">
        <v>363</v>
      </c>
      <c r="H829" s="244"/>
      <c r="I829" s="183">
        <f>I830</f>
        <v>38.3</v>
      </c>
      <c r="J829" s="183">
        <f>J830</f>
        <v>0</v>
      </c>
      <c r="K829" s="183">
        <f>K830</f>
        <v>0</v>
      </c>
    </row>
    <row r="830" spans="2:11" ht="14.25" customHeight="1">
      <c r="B830" s="243" t="s">
        <v>459</v>
      </c>
      <c r="C830" s="307"/>
      <c r="D830" s="244" t="s">
        <v>226</v>
      </c>
      <c r="E830" s="244" t="s">
        <v>228</v>
      </c>
      <c r="F830" s="339" t="s">
        <v>465</v>
      </c>
      <c r="G830" s="422">
        <v>610</v>
      </c>
      <c r="H830" s="244"/>
      <c r="I830" s="183">
        <f>I831</f>
        <v>38.3</v>
      </c>
      <c r="J830" s="183">
        <f>J831</f>
        <v>0</v>
      </c>
      <c r="K830" s="183">
        <f>K831</f>
        <v>0</v>
      </c>
    </row>
    <row r="831" spans="2:11" ht="14.25" customHeight="1">
      <c r="B831" s="308" t="s">
        <v>274</v>
      </c>
      <c r="C831" s="307"/>
      <c r="D831" s="244" t="s">
        <v>226</v>
      </c>
      <c r="E831" s="244" t="s">
        <v>228</v>
      </c>
      <c r="F831" s="339" t="s">
        <v>465</v>
      </c>
      <c r="G831" s="422" t="s">
        <v>463</v>
      </c>
      <c r="H831" s="244" t="s">
        <v>333</v>
      </c>
      <c r="I831" s="183">
        <v>38.3</v>
      </c>
      <c r="J831" s="183"/>
      <c r="K831" s="183"/>
    </row>
    <row r="832" spans="2:11" ht="12.75" customHeight="1" hidden="1">
      <c r="B832" s="243" t="s">
        <v>277</v>
      </c>
      <c r="C832" s="307"/>
      <c r="D832" s="244" t="s">
        <v>226</v>
      </c>
      <c r="E832" s="244" t="s">
        <v>228</v>
      </c>
      <c r="F832" s="339" t="s">
        <v>278</v>
      </c>
      <c r="G832" s="244"/>
      <c r="H832" s="244"/>
      <c r="I832" s="183">
        <f>I833</f>
        <v>0</v>
      </c>
      <c r="J832" s="183">
        <f>J833</f>
        <v>0</v>
      </c>
      <c r="K832" s="183">
        <f>K833</f>
        <v>0</v>
      </c>
    </row>
    <row r="833" spans="2:11" ht="26.25" customHeight="1" hidden="1">
      <c r="B833" s="309" t="s">
        <v>422</v>
      </c>
      <c r="C833" s="307"/>
      <c r="D833" s="244" t="s">
        <v>226</v>
      </c>
      <c r="E833" s="244" t="s">
        <v>228</v>
      </c>
      <c r="F833" s="339" t="s">
        <v>423</v>
      </c>
      <c r="G833" s="244"/>
      <c r="H833" s="244"/>
      <c r="I833" s="183">
        <f>I834</f>
        <v>0</v>
      </c>
      <c r="J833" s="183">
        <f>J834</f>
        <v>0</v>
      </c>
      <c r="K833" s="183">
        <f>K834</f>
        <v>0</v>
      </c>
    </row>
    <row r="834" spans="2:11" ht="12.75" customHeight="1" hidden="1">
      <c r="B834" s="243" t="s">
        <v>458</v>
      </c>
      <c r="C834" s="307"/>
      <c r="D834" s="244" t="s">
        <v>226</v>
      </c>
      <c r="E834" s="244" t="s">
        <v>228</v>
      </c>
      <c r="F834" s="339" t="s">
        <v>423</v>
      </c>
      <c r="G834" s="244" t="s">
        <v>363</v>
      </c>
      <c r="H834" s="244"/>
      <c r="I834" s="183">
        <f>I835</f>
        <v>0</v>
      </c>
      <c r="J834" s="183">
        <f>J835</f>
        <v>0</v>
      </c>
      <c r="K834" s="183">
        <f>K835</f>
        <v>0</v>
      </c>
    </row>
    <row r="835" spans="2:11" ht="14.25" customHeight="1" hidden="1">
      <c r="B835" s="243" t="s">
        <v>459</v>
      </c>
      <c r="C835" s="307"/>
      <c r="D835" s="244" t="s">
        <v>226</v>
      </c>
      <c r="E835" s="244" t="s">
        <v>228</v>
      </c>
      <c r="F835" s="339" t="s">
        <v>423</v>
      </c>
      <c r="G835" s="244">
        <v>610</v>
      </c>
      <c r="H835" s="244"/>
      <c r="I835" s="183">
        <f>I836</f>
        <v>0</v>
      </c>
      <c r="J835" s="183">
        <f>J836</f>
        <v>0</v>
      </c>
      <c r="K835" s="183">
        <f>K836</f>
        <v>0</v>
      </c>
    </row>
    <row r="836" spans="2:11" ht="12.75" customHeight="1" hidden="1">
      <c r="B836" s="338" t="s">
        <v>274</v>
      </c>
      <c r="C836" s="307"/>
      <c r="D836" s="244" t="s">
        <v>226</v>
      </c>
      <c r="E836" s="244" t="s">
        <v>228</v>
      </c>
      <c r="F836" s="339" t="s">
        <v>423</v>
      </c>
      <c r="G836" s="244">
        <v>610</v>
      </c>
      <c r="H836" s="244" t="s">
        <v>333</v>
      </c>
      <c r="I836" s="183"/>
      <c r="J836" s="183"/>
      <c r="K836" s="183"/>
    </row>
    <row r="837" spans="2:11" ht="28.5" customHeight="1" hidden="1">
      <c r="B837" s="340" t="s">
        <v>329</v>
      </c>
      <c r="C837" s="307"/>
      <c r="D837" s="244" t="s">
        <v>226</v>
      </c>
      <c r="E837" s="244" t="s">
        <v>228</v>
      </c>
      <c r="F837" s="422" t="s">
        <v>318</v>
      </c>
      <c r="G837" s="244"/>
      <c r="H837" s="244"/>
      <c r="I837" s="183">
        <f>I838</f>
        <v>0</v>
      </c>
      <c r="J837" s="183">
        <f>J838</f>
        <v>0</v>
      </c>
      <c r="K837" s="183">
        <f>K838</f>
        <v>0</v>
      </c>
    </row>
    <row r="838" spans="2:11" ht="12.75" customHeight="1" hidden="1">
      <c r="B838" s="308" t="s">
        <v>301</v>
      </c>
      <c r="C838" s="307"/>
      <c r="D838" s="244" t="s">
        <v>226</v>
      </c>
      <c r="E838" s="244" t="s">
        <v>228</v>
      </c>
      <c r="F838" s="341" t="s">
        <v>330</v>
      </c>
      <c r="G838" s="244"/>
      <c r="H838" s="244"/>
      <c r="I838" s="183">
        <f>I839</f>
        <v>0</v>
      </c>
      <c r="J838" s="183">
        <f>J839</f>
        <v>0</v>
      </c>
      <c r="K838" s="183">
        <f>K839</f>
        <v>0</v>
      </c>
    </row>
    <row r="839" spans="2:11" ht="12.75" customHeight="1" hidden="1">
      <c r="B839" s="243" t="s">
        <v>458</v>
      </c>
      <c r="C839" s="307"/>
      <c r="D839" s="244" t="s">
        <v>226</v>
      </c>
      <c r="E839" s="244" t="s">
        <v>228</v>
      </c>
      <c r="F839" s="341" t="s">
        <v>330</v>
      </c>
      <c r="G839" s="244" t="s">
        <v>363</v>
      </c>
      <c r="H839" s="244"/>
      <c r="I839" s="183">
        <f>I840</f>
        <v>0</v>
      </c>
      <c r="J839" s="183">
        <f>J840</f>
        <v>0</v>
      </c>
      <c r="K839" s="183">
        <f>K840</f>
        <v>0</v>
      </c>
    </row>
    <row r="840" spans="2:11" ht="12.75" customHeight="1" hidden="1">
      <c r="B840" s="243" t="s">
        <v>459</v>
      </c>
      <c r="C840" s="307"/>
      <c r="D840" s="244" t="s">
        <v>226</v>
      </c>
      <c r="E840" s="244" t="s">
        <v>228</v>
      </c>
      <c r="F840" s="341" t="s">
        <v>330</v>
      </c>
      <c r="G840" s="244" t="s">
        <v>463</v>
      </c>
      <c r="H840" s="244"/>
      <c r="I840" s="183">
        <f>I841</f>
        <v>0</v>
      </c>
      <c r="J840" s="183">
        <f>J841</f>
        <v>0</v>
      </c>
      <c r="K840" s="183">
        <f>K841</f>
        <v>0</v>
      </c>
    </row>
    <row r="841" spans="2:11" ht="12.75" customHeight="1" hidden="1">
      <c r="B841" s="243" t="s">
        <v>273</v>
      </c>
      <c r="C841" s="307"/>
      <c r="D841" s="244" t="s">
        <v>226</v>
      </c>
      <c r="E841" s="244" t="s">
        <v>228</v>
      </c>
      <c r="F841" s="341" t="s">
        <v>330</v>
      </c>
      <c r="G841" s="244" t="s">
        <v>463</v>
      </c>
      <c r="H841" s="244" t="s">
        <v>297</v>
      </c>
      <c r="I841" s="183"/>
      <c r="J841" s="183"/>
      <c r="K841" s="183"/>
    </row>
    <row r="842" spans="2:11" ht="14.25" customHeight="1">
      <c r="B842" s="319" t="s">
        <v>229</v>
      </c>
      <c r="C842" s="307"/>
      <c r="D842" s="305" t="s">
        <v>226</v>
      </c>
      <c r="E842" s="305" t="s">
        <v>230</v>
      </c>
      <c r="F842" s="244"/>
      <c r="G842" s="244"/>
      <c r="H842" s="244"/>
      <c r="I842" s="365">
        <f>IK844+I851+I857+I862+I868+I872+I877+I889+I896+I844+I900</f>
        <v>140381.1</v>
      </c>
      <c r="J842" s="365">
        <f>IL844+J851+J857+J862+J868+J872+J877+J889+J896+J844+J900</f>
        <v>109613.7</v>
      </c>
      <c r="K842" s="365">
        <f>IM844+K851+K857+K862+K868+K872+K877+K889+K896+K844+K900</f>
        <v>110994.49999999999</v>
      </c>
    </row>
    <row r="843" spans="2:11" ht="14.25" customHeight="1">
      <c r="B843" s="338" t="s">
        <v>466</v>
      </c>
      <c r="C843" s="307"/>
      <c r="D843" s="244" t="s">
        <v>226</v>
      </c>
      <c r="E843" s="244" t="s">
        <v>230</v>
      </c>
      <c r="F843" s="339" t="s">
        <v>467</v>
      </c>
      <c r="G843" s="244"/>
      <c r="H843" s="244"/>
      <c r="I843" s="183">
        <f>I851+I856+I862+I868+I872+I877+I889</f>
        <v>140244.4</v>
      </c>
      <c r="J843" s="183">
        <f>J851+J856+J862+J868+J872+J877+J889</f>
        <v>109613.7</v>
      </c>
      <c r="K843" s="183">
        <f>K851+K856+K862+K868+K872+K877+K889</f>
        <v>110994.49999999999</v>
      </c>
    </row>
    <row r="844" spans="2:11" ht="43.5" customHeight="1">
      <c r="B844" s="320" t="s">
        <v>326</v>
      </c>
      <c r="C844" s="316"/>
      <c r="D844" s="244" t="s">
        <v>226</v>
      </c>
      <c r="E844" s="244" t="s">
        <v>230</v>
      </c>
      <c r="F844" s="339" t="s">
        <v>327</v>
      </c>
      <c r="G844" s="244"/>
      <c r="H844" s="244"/>
      <c r="I844" s="183">
        <f>I847</f>
        <v>36.7</v>
      </c>
      <c r="J844" s="183">
        <f>J847</f>
        <v>0</v>
      </c>
      <c r="K844" s="183">
        <f>K847</f>
        <v>0</v>
      </c>
    </row>
    <row r="845" spans="2:11" ht="14.25" customHeight="1" hidden="1">
      <c r="B845" s="308"/>
      <c r="C845" s="316"/>
      <c r="D845" s="244" t="s">
        <v>226</v>
      </c>
      <c r="E845" s="244" t="s">
        <v>230</v>
      </c>
      <c r="F845" s="339" t="s">
        <v>318</v>
      </c>
      <c r="G845" s="244"/>
      <c r="H845" s="244"/>
      <c r="I845" s="183">
        <f>I846</f>
        <v>36.7</v>
      </c>
      <c r="J845" s="183"/>
      <c r="K845" s="183"/>
    </row>
    <row r="846" spans="2:11" ht="14.25" customHeight="1" hidden="1">
      <c r="B846" s="308"/>
      <c r="C846" s="307"/>
      <c r="D846" s="244" t="s">
        <v>226</v>
      </c>
      <c r="E846" s="244" t="s">
        <v>230</v>
      </c>
      <c r="F846" s="339" t="s">
        <v>318</v>
      </c>
      <c r="G846" s="244"/>
      <c r="H846" s="244"/>
      <c r="I846" s="183">
        <f>I847</f>
        <v>36.7</v>
      </c>
      <c r="J846" s="183"/>
      <c r="K846" s="183"/>
    </row>
    <row r="847" spans="2:11" ht="14.25" customHeight="1">
      <c r="B847" s="308" t="s">
        <v>301</v>
      </c>
      <c r="C847" s="307"/>
      <c r="D847" s="244" t="s">
        <v>226</v>
      </c>
      <c r="E847" s="244" t="s">
        <v>230</v>
      </c>
      <c r="F847" s="326" t="s">
        <v>328</v>
      </c>
      <c r="G847" s="244"/>
      <c r="H847" s="244"/>
      <c r="I847" s="183">
        <f>I848</f>
        <v>36.7</v>
      </c>
      <c r="J847" s="183">
        <f>J848</f>
        <v>0</v>
      </c>
      <c r="K847" s="183">
        <f>K848</f>
        <v>0</v>
      </c>
    </row>
    <row r="848" spans="2:11" ht="14.25" customHeight="1">
      <c r="B848" s="243" t="s">
        <v>458</v>
      </c>
      <c r="C848" s="307"/>
      <c r="D848" s="244" t="s">
        <v>226</v>
      </c>
      <c r="E848" s="244" t="s">
        <v>230</v>
      </c>
      <c r="F848" s="326" t="s">
        <v>328</v>
      </c>
      <c r="G848" s="244" t="s">
        <v>363</v>
      </c>
      <c r="H848" s="244"/>
      <c r="I848" s="183">
        <f>I849</f>
        <v>36.7</v>
      </c>
      <c r="J848" s="183">
        <f>J849</f>
        <v>0</v>
      </c>
      <c r="K848" s="183">
        <f>K849</f>
        <v>0</v>
      </c>
    </row>
    <row r="849" spans="2:11" ht="15.75" customHeight="1">
      <c r="B849" s="243" t="s">
        <v>459</v>
      </c>
      <c r="C849" s="307"/>
      <c r="D849" s="244" t="s">
        <v>226</v>
      </c>
      <c r="E849" s="244" t="s">
        <v>230</v>
      </c>
      <c r="F849" s="326" t="s">
        <v>328</v>
      </c>
      <c r="G849" s="244">
        <v>610</v>
      </c>
      <c r="H849" s="244"/>
      <c r="I849" s="183">
        <f>I850</f>
        <v>36.7</v>
      </c>
      <c r="J849" s="183">
        <f>J850</f>
        <v>0</v>
      </c>
      <c r="K849" s="183">
        <f>K850</f>
        <v>0</v>
      </c>
    </row>
    <row r="850" spans="2:11" ht="12.75" customHeight="1">
      <c r="B850" s="243" t="s">
        <v>273</v>
      </c>
      <c r="C850" s="307"/>
      <c r="D850" s="244" t="s">
        <v>226</v>
      </c>
      <c r="E850" s="244" t="s">
        <v>230</v>
      </c>
      <c r="F850" s="326" t="s">
        <v>328</v>
      </c>
      <c r="G850" s="244">
        <v>610</v>
      </c>
      <c r="H850" s="244">
        <v>2</v>
      </c>
      <c r="I850" s="183">
        <v>36.7</v>
      </c>
      <c r="J850" s="183"/>
      <c r="K850" s="183"/>
    </row>
    <row r="851" spans="2:11" ht="14.25" customHeight="1">
      <c r="B851" s="309" t="s">
        <v>468</v>
      </c>
      <c r="C851" s="307"/>
      <c r="D851" s="244" t="s">
        <v>226</v>
      </c>
      <c r="E851" s="244" t="s">
        <v>230</v>
      </c>
      <c r="F851" s="339" t="s">
        <v>469</v>
      </c>
      <c r="G851" s="244"/>
      <c r="H851" s="244"/>
      <c r="I851" s="183">
        <f>I852</f>
        <v>36878.5</v>
      </c>
      <c r="J851" s="183">
        <f>J852</f>
        <v>28035.9</v>
      </c>
      <c r="K851" s="183">
        <f>K852</f>
        <v>30590.5</v>
      </c>
    </row>
    <row r="852" spans="2:11" ht="14.25" customHeight="1">
      <c r="B852" s="299" t="s">
        <v>470</v>
      </c>
      <c r="C852" s="307"/>
      <c r="D852" s="244" t="s">
        <v>226</v>
      </c>
      <c r="E852" s="244" t="s">
        <v>230</v>
      </c>
      <c r="F852" s="339" t="s">
        <v>471</v>
      </c>
      <c r="G852" s="244"/>
      <c r="H852" s="244"/>
      <c r="I852" s="183">
        <f>I853</f>
        <v>36878.5</v>
      </c>
      <c r="J852" s="183">
        <f>J853</f>
        <v>28035.9</v>
      </c>
      <c r="K852" s="183">
        <f>K853</f>
        <v>30590.5</v>
      </c>
    </row>
    <row r="853" spans="2:11" ht="12.75" customHeight="1">
      <c r="B853" s="243" t="s">
        <v>458</v>
      </c>
      <c r="C853" s="307"/>
      <c r="D853" s="244" t="s">
        <v>226</v>
      </c>
      <c r="E853" s="244" t="s">
        <v>230</v>
      </c>
      <c r="F853" s="339" t="s">
        <v>471</v>
      </c>
      <c r="G853" s="244" t="s">
        <v>363</v>
      </c>
      <c r="H853" s="244"/>
      <c r="I853" s="183">
        <f>I854</f>
        <v>36878.5</v>
      </c>
      <c r="J853" s="183">
        <f>J854</f>
        <v>28035.9</v>
      </c>
      <c r="K853" s="183">
        <f>K854</f>
        <v>30590.5</v>
      </c>
    </row>
    <row r="854" spans="2:11" ht="12.75" customHeight="1">
      <c r="B854" s="243" t="s">
        <v>459</v>
      </c>
      <c r="C854" s="307"/>
      <c r="D854" s="244" t="s">
        <v>226</v>
      </c>
      <c r="E854" s="244" t="s">
        <v>230</v>
      </c>
      <c r="F854" s="339" t="s">
        <v>471</v>
      </c>
      <c r="G854" s="244">
        <v>610</v>
      </c>
      <c r="H854" s="244"/>
      <c r="I854" s="183">
        <f>I855</f>
        <v>36878.5</v>
      </c>
      <c r="J854" s="183">
        <f>J855</f>
        <v>28035.9</v>
      </c>
      <c r="K854" s="183">
        <f>K855</f>
        <v>30590.5</v>
      </c>
    </row>
    <row r="855" spans="2:11" ht="12.75" customHeight="1">
      <c r="B855" s="243" t="s">
        <v>273</v>
      </c>
      <c r="C855" s="307"/>
      <c r="D855" s="244" t="s">
        <v>226</v>
      </c>
      <c r="E855" s="244" t="s">
        <v>230</v>
      </c>
      <c r="F855" s="339" t="s">
        <v>471</v>
      </c>
      <c r="G855" s="244">
        <v>610</v>
      </c>
      <c r="H855" s="244">
        <v>2</v>
      </c>
      <c r="I855" s="183">
        <v>36878.5</v>
      </c>
      <c r="J855" s="183">
        <v>28035.9</v>
      </c>
      <c r="K855" s="183">
        <v>30590.5</v>
      </c>
    </row>
    <row r="856" spans="2:11" ht="12.75" customHeight="1">
      <c r="B856" s="243" t="s">
        <v>472</v>
      </c>
      <c r="C856" s="307"/>
      <c r="D856" s="244" t="s">
        <v>226</v>
      </c>
      <c r="E856" s="244" t="s">
        <v>230</v>
      </c>
      <c r="F856" s="339" t="s">
        <v>473</v>
      </c>
      <c r="G856" s="244"/>
      <c r="H856" s="244"/>
      <c r="I856" s="183">
        <f>I857</f>
        <v>3662.6</v>
      </c>
      <c r="J856" s="183">
        <f>J857</f>
        <v>4504.6</v>
      </c>
      <c r="K856" s="183">
        <f>K857</f>
        <v>4440.4</v>
      </c>
    </row>
    <row r="857" spans="2:11" ht="27.75" customHeight="1">
      <c r="B857" s="309" t="s">
        <v>474</v>
      </c>
      <c r="C857" s="307"/>
      <c r="D857" s="244" t="s">
        <v>226</v>
      </c>
      <c r="E857" s="244" t="s">
        <v>230</v>
      </c>
      <c r="F857" s="339" t="s">
        <v>475</v>
      </c>
      <c r="G857" s="244"/>
      <c r="H857" s="244"/>
      <c r="I857" s="183">
        <f>I858</f>
        <v>3662.6</v>
      </c>
      <c r="J857" s="183">
        <f>J858</f>
        <v>4504.6</v>
      </c>
      <c r="K857" s="183">
        <f>K858</f>
        <v>4440.4</v>
      </c>
    </row>
    <row r="858" spans="2:11" ht="12.75" customHeight="1">
      <c r="B858" s="243" t="s">
        <v>458</v>
      </c>
      <c r="C858" s="307"/>
      <c r="D858" s="244" t="s">
        <v>226</v>
      </c>
      <c r="E858" s="244" t="s">
        <v>230</v>
      </c>
      <c r="F858" s="339" t="s">
        <v>475</v>
      </c>
      <c r="G858" s="244" t="s">
        <v>363</v>
      </c>
      <c r="H858" s="244"/>
      <c r="I858" s="183">
        <f>I859</f>
        <v>3662.6</v>
      </c>
      <c r="J858" s="183">
        <f>J859</f>
        <v>4504.6</v>
      </c>
      <c r="K858" s="183">
        <f>K859</f>
        <v>4440.4</v>
      </c>
    </row>
    <row r="859" spans="2:11" ht="14.25" customHeight="1">
      <c r="B859" s="243" t="s">
        <v>459</v>
      </c>
      <c r="C859" s="307"/>
      <c r="D859" s="244" t="s">
        <v>226</v>
      </c>
      <c r="E859" s="244" t="s">
        <v>230</v>
      </c>
      <c r="F859" s="339" t="s">
        <v>475</v>
      </c>
      <c r="G859" s="244">
        <v>610</v>
      </c>
      <c r="H859" s="244"/>
      <c r="I859" s="183">
        <f>I861+I860</f>
        <v>3662.6</v>
      </c>
      <c r="J859" s="183">
        <f>J861+J860</f>
        <v>4504.6</v>
      </c>
      <c r="K859" s="183">
        <f>K861+K860</f>
        <v>4440.4</v>
      </c>
    </row>
    <row r="860" spans="2:11" ht="12.75" customHeight="1">
      <c r="B860" s="338" t="s">
        <v>274</v>
      </c>
      <c r="C860" s="307"/>
      <c r="D860" s="244" t="s">
        <v>226</v>
      </c>
      <c r="E860" s="244" t="s">
        <v>230</v>
      </c>
      <c r="F860" s="339" t="s">
        <v>475</v>
      </c>
      <c r="G860" s="244" t="s">
        <v>463</v>
      </c>
      <c r="H860" s="244" t="s">
        <v>333</v>
      </c>
      <c r="I860" s="183">
        <v>1831.3</v>
      </c>
      <c r="J860" s="183">
        <v>2252.3</v>
      </c>
      <c r="K860" s="183">
        <v>2220.2</v>
      </c>
    </row>
    <row r="861" spans="2:11" ht="14.25" customHeight="1">
      <c r="B861" s="338" t="s">
        <v>273</v>
      </c>
      <c r="C861" s="307"/>
      <c r="D861" s="244" t="s">
        <v>226</v>
      </c>
      <c r="E861" s="244" t="s">
        <v>230</v>
      </c>
      <c r="F861" s="339" t="s">
        <v>476</v>
      </c>
      <c r="G861" s="244">
        <v>610</v>
      </c>
      <c r="H861" s="244" t="s">
        <v>297</v>
      </c>
      <c r="I861" s="183">
        <v>1831.3</v>
      </c>
      <c r="J861" s="183">
        <v>2252.3</v>
      </c>
      <c r="K861" s="183">
        <v>2220.2</v>
      </c>
    </row>
    <row r="862" spans="2:11" ht="26.25" customHeight="1">
      <c r="B862" s="317" t="s">
        <v>477</v>
      </c>
      <c r="C862" s="307"/>
      <c r="D862" s="244" t="s">
        <v>226</v>
      </c>
      <c r="E862" s="244" t="s">
        <v>230</v>
      </c>
      <c r="F862" s="339" t="s">
        <v>478</v>
      </c>
      <c r="G862" s="244"/>
      <c r="H862" s="244"/>
      <c r="I862" s="183">
        <f>I863</f>
        <v>3974.4</v>
      </c>
      <c r="J862" s="183">
        <f>J863</f>
        <v>3902.7999999999997</v>
      </c>
      <c r="K862" s="183">
        <f>K863</f>
        <v>4049.1000000000004</v>
      </c>
    </row>
    <row r="863" spans="2:11" ht="14.25" customHeight="1">
      <c r="B863" s="243" t="s">
        <v>458</v>
      </c>
      <c r="C863" s="307"/>
      <c r="D863" s="244" t="s">
        <v>226</v>
      </c>
      <c r="E863" s="244" t="s">
        <v>230</v>
      </c>
      <c r="F863" s="339" t="s">
        <v>479</v>
      </c>
      <c r="G863" s="244" t="s">
        <v>363</v>
      </c>
      <c r="H863" s="244"/>
      <c r="I863" s="183">
        <f>I864</f>
        <v>3974.4</v>
      </c>
      <c r="J863" s="183">
        <f>J864</f>
        <v>3902.7999999999997</v>
      </c>
      <c r="K863" s="183">
        <f>K864</f>
        <v>4049.1000000000004</v>
      </c>
    </row>
    <row r="864" spans="2:11" ht="12.75" customHeight="1">
      <c r="B864" s="243" t="s">
        <v>459</v>
      </c>
      <c r="C864" s="307"/>
      <c r="D864" s="244" t="s">
        <v>226</v>
      </c>
      <c r="E864" s="244" t="s">
        <v>230</v>
      </c>
      <c r="F864" s="339" t="s">
        <v>479</v>
      </c>
      <c r="G864" s="244">
        <v>610</v>
      </c>
      <c r="H864" s="244"/>
      <c r="I864" s="183">
        <f>I866+I865+I867</f>
        <v>3974.4</v>
      </c>
      <c r="J864" s="183">
        <f>J866+J865+J867</f>
        <v>3902.7999999999997</v>
      </c>
      <c r="K864" s="183">
        <f>K866+K865+K867</f>
        <v>4049.1000000000004</v>
      </c>
    </row>
    <row r="865" spans="2:11" ht="14.25" customHeight="1">
      <c r="B865" s="338" t="s">
        <v>273</v>
      </c>
      <c r="C865" s="307"/>
      <c r="D865" s="244" t="s">
        <v>226</v>
      </c>
      <c r="E865" s="244" t="s">
        <v>230</v>
      </c>
      <c r="F865" s="339" t="s">
        <v>479</v>
      </c>
      <c r="G865" s="244">
        <v>610</v>
      </c>
      <c r="H865" s="244" t="s">
        <v>297</v>
      </c>
      <c r="I865" s="183">
        <v>39.7</v>
      </c>
      <c r="J865" s="183">
        <v>39</v>
      </c>
      <c r="K865" s="183">
        <v>40.5</v>
      </c>
    </row>
    <row r="866" spans="2:11" ht="15" customHeight="1">
      <c r="B866" s="338" t="s">
        <v>274</v>
      </c>
      <c r="C866" s="307"/>
      <c r="D866" s="244" t="s">
        <v>226</v>
      </c>
      <c r="E866" s="244" t="s">
        <v>230</v>
      </c>
      <c r="F866" s="339" t="s">
        <v>479</v>
      </c>
      <c r="G866" s="244">
        <v>610</v>
      </c>
      <c r="H866" s="244" t="s">
        <v>333</v>
      </c>
      <c r="I866" s="183">
        <v>354.1</v>
      </c>
      <c r="J866" s="183">
        <v>347.7</v>
      </c>
      <c r="K866" s="183">
        <v>360.8</v>
      </c>
    </row>
    <row r="867" spans="2:11" ht="15" customHeight="1">
      <c r="B867" s="243" t="s">
        <v>275</v>
      </c>
      <c r="C867" s="307"/>
      <c r="D867" s="244" t="s">
        <v>226</v>
      </c>
      <c r="E867" s="244" t="s">
        <v>230</v>
      </c>
      <c r="F867" s="339" t="s">
        <v>479</v>
      </c>
      <c r="G867" s="244">
        <v>610</v>
      </c>
      <c r="H867" s="244" t="s">
        <v>307</v>
      </c>
      <c r="I867" s="183">
        <v>3580.6</v>
      </c>
      <c r="J867" s="183">
        <v>3516.1</v>
      </c>
      <c r="K867" s="183">
        <v>3647.8</v>
      </c>
    </row>
    <row r="868" spans="2:11" ht="66.75" customHeight="1">
      <c r="B868" s="317" t="s">
        <v>480</v>
      </c>
      <c r="C868" s="307"/>
      <c r="D868" s="244" t="s">
        <v>226</v>
      </c>
      <c r="E868" s="244" t="s">
        <v>230</v>
      </c>
      <c r="F868" s="339" t="s">
        <v>481</v>
      </c>
      <c r="G868" s="244"/>
      <c r="H868" s="244"/>
      <c r="I868" s="183">
        <f>I869</f>
        <v>82316.3</v>
      </c>
      <c r="J868" s="183">
        <f>J869</f>
        <v>63785.7</v>
      </c>
      <c r="K868" s="183">
        <f>K869</f>
        <v>62195.2</v>
      </c>
    </row>
    <row r="869" spans="2:11" ht="14.25" customHeight="1">
      <c r="B869" s="243" t="s">
        <v>458</v>
      </c>
      <c r="C869" s="307"/>
      <c r="D869" s="244" t="s">
        <v>226</v>
      </c>
      <c r="E869" s="244" t="s">
        <v>230</v>
      </c>
      <c r="F869" s="339" t="s">
        <v>482</v>
      </c>
      <c r="G869" s="244" t="s">
        <v>363</v>
      </c>
      <c r="H869" s="244"/>
      <c r="I869" s="183">
        <f>I870</f>
        <v>82316.3</v>
      </c>
      <c r="J869" s="183">
        <f>J870</f>
        <v>63785.7</v>
      </c>
      <c r="K869" s="183">
        <f>K870</f>
        <v>62195.2</v>
      </c>
    </row>
    <row r="870" spans="2:11" ht="14.25" customHeight="1">
      <c r="B870" s="243" t="s">
        <v>459</v>
      </c>
      <c r="C870" s="307"/>
      <c r="D870" s="244" t="s">
        <v>226</v>
      </c>
      <c r="E870" s="244" t="s">
        <v>230</v>
      </c>
      <c r="F870" s="339" t="s">
        <v>482</v>
      </c>
      <c r="G870" s="244">
        <v>610</v>
      </c>
      <c r="H870" s="244"/>
      <c r="I870" s="183">
        <f>I871</f>
        <v>82316.3</v>
      </c>
      <c r="J870" s="183">
        <f>J871</f>
        <v>63785.7</v>
      </c>
      <c r="K870" s="183">
        <f>K871</f>
        <v>62195.2</v>
      </c>
    </row>
    <row r="871" spans="2:11" ht="14.25" customHeight="1">
      <c r="B871" s="338" t="s">
        <v>274</v>
      </c>
      <c r="C871" s="307"/>
      <c r="D871" s="244" t="s">
        <v>226</v>
      </c>
      <c r="E871" s="244" t="s">
        <v>230</v>
      </c>
      <c r="F871" s="339" t="s">
        <v>482</v>
      </c>
      <c r="G871" s="244">
        <v>610</v>
      </c>
      <c r="H871" s="244" t="s">
        <v>333</v>
      </c>
      <c r="I871" s="183">
        <v>82316.3</v>
      </c>
      <c r="J871" s="183">
        <v>63785.7</v>
      </c>
      <c r="K871" s="183">
        <v>62195.2</v>
      </c>
    </row>
    <row r="872" spans="2:11" ht="14.25" customHeight="1">
      <c r="B872" s="243" t="s">
        <v>483</v>
      </c>
      <c r="C872" s="307"/>
      <c r="D872" s="244" t="s">
        <v>226</v>
      </c>
      <c r="E872" s="244" t="s">
        <v>230</v>
      </c>
      <c r="F872" s="339" t="s">
        <v>484</v>
      </c>
      <c r="G872" s="244"/>
      <c r="H872" s="244"/>
      <c r="I872" s="183">
        <f>I874</f>
        <v>1473.4</v>
      </c>
      <c r="J872" s="183">
        <f>J874</f>
        <v>1536.4</v>
      </c>
      <c r="K872" s="183">
        <f>K874</f>
        <v>1536.4</v>
      </c>
    </row>
    <row r="873" spans="2:11" ht="14.25" customHeight="1">
      <c r="B873" s="299" t="s">
        <v>301</v>
      </c>
      <c r="C873" s="307"/>
      <c r="D873" s="244" t="s">
        <v>226</v>
      </c>
      <c r="E873" s="244" t="s">
        <v>230</v>
      </c>
      <c r="F873" s="339" t="s">
        <v>485</v>
      </c>
      <c r="G873" s="244"/>
      <c r="H873" s="244"/>
      <c r="I873" s="183">
        <f>I874</f>
        <v>1473.4</v>
      </c>
      <c r="J873" s="183">
        <f>J874</f>
        <v>1536.4</v>
      </c>
      <c r="K873" s="183">
        <f>K874</f>
        <v>1536.4</v>
      </c>
    </row>
    <row r="874" spans="2:11" ht="14.25" customHeight="1">
      <c r="B874" s="243" t="s">
        <v>458</v>
      </c>
      <c r="C874" s="307"/>
      <c r="D874" s="244" t="s">
        <v>226</v>
      </c>
      <c r="E874" s="244" t="s">
        <v>230</v>
      </c>
      <c r="F874" s="339" t="s">
        <v>485</v>
      </c>
      <c r="G874" s="244" t="s">
        <v>363</v>
      </c>
      <c r="H874" s="244"/>
      <c r="I874" s="183">
        <f>I875</f>
        <v>1473.4</v>
      </c>
      <c r="J874" s="183">
        <f>J875</f>
        <v>1536.4</v>
      </c>
      <c r="K874" s="183">
        <f>K875</f>
        <v>1536.4</v>
      </c>
    </row>
    <row r="875" spans="2:11" ht="14.25" customHeight="1">
      <c r="B875" s="243" t="s">
        <v>459</v>
      </c>
      <c r="C875" s="307"/>
      <c r="D875" s="244" t="s">
        <v>226</v>
      </c>
      <c r="E875" s="244" t="s">
        <v>230</v>
      </c>
      <c r="F875" s="339" t="s">
        <v>485</v>
      </c>
      <c r="G875" s="244">
        <v>610</v>
      </c>
      <c r="H875" s="244"/>
      <c r="I875" s="183">
        <f>I876</f>
        <v>1473.4</v>
      </c>
      <c r="J875" s="183">
        <f>J876</f>
        <v>1536.4</v>
      </c>
      <c r="K875" s="183">
        <f>K876</f>
        <v>1536.4</v>
      </c>
    </row>
    <row r="876" spans="2:11" ht="14.25" customHeight="1">
      <c r="B876" s="338" t="s">
        <v>274</v>
      </c>
      <c r="C876" s="307"/>
      <c r="D876" s="244" t="s">
        <v>226</v>
      </c>
      <c r="E876" s="244" t="s">
        <v>230</v>
      </c>
      <c r="F876" s="339" t="s">
        <v>485</v>
      </c>
      <c r="G876" s="244">
        <v>610</v>
      </c>
      <c r="H876" s="244" t="s">
        <v>333</v>
      </c>
      <c r="I876" s="183">
        <v>1473.4</v>
      </c>
      <c r="J876" s="183">
        <v>1536.4</v>
      </c>
      <c r="K876" s="183">
        <v>1536.4</v>
      </c>
    </row>
    <row r="877" spans="2:11" ht="14.25" customHeight="1">
      <c r="B877" s="243" t="s">
        <v>483</v>
      </c>
      <c r="C877" s="307"/>
      <c r="D877" s="244" t="s">
        <v>226</v>
      </c>
      <c r="E877" s="244" t="s">
        <v>230</v>
      </c>
      <c r="F877" s="339" t="s">
        <v>486</v>
      </c>
      <c r="G877" s="244"/>
      <c r="H877" s="244"/>
      <c r="I877" s="183">
        <f>I879</f>
        <v>7858.9</v>
      </c>
      <c r="J877" s="183">
        <f>J879</f>
        <v>7848.3</v>
      </c>
      <c r="K877" s="183">
        <f>K879</f>
        <v>8182.9</v>
      </c>
    </row>
    <row r="878" spans="2:11" ht="14.25" customHeight="1">
      <c r="B878" s="299" t="s">
        <v>470</v>
      </c>
      <c r="C878" s="307"/>
      <c r="D878" s="244" t="s">
        <v>226</v>
      </c>
      <c r="E878" s="244" t="s">
        <v>230</v>
      </c>
      <c r="F878" s="339" t="s">
        <v>487</v>
      </c>
      <c r="G878" s="244"/>
      <c r="H878" s="244"/>
      <c r="I878" s="183">
        <f>I879</f>
        <v>7858.9</v>
      </c>
      <c r="J878" s="183">
        <f>J879</f>
        <v>7848.3</v>
      </c>
      <c r="K878" s="183">
        <f>K879</f>
        <v>8182.9</v>
      </c>
    </row>
    <row r="879" spans="2:11" ht="14.25" customHeight="1">
      <c r="B879" s="243" t="s">
        <v>458</v>
      </c>
      <c r="C879" s="307"/>
      <c r="D879" s="244" t="s">
        <v>226</v>
      </c>
      <c r="E879" s="244" t="s">
        <v>230</v>
      </c>
      <c r="F879" s="339" t="s">
        <v>487</v>
      </c>
      <c r="G879" s="244" t="s">
        <v>363</v>
      </c>
      <c r="H879" s="244"/>
      <c r="I879" s="183">
        <f>I880</f>
        <v>7858.9</v>
      </c>
      <c r="J879" s="183">
        <f>J880</f>
        <v>7848.3</v>
      </c>
      <c r="K879" s="183">
        <f>K880</f>
        <v>8182.9</v>
      </c>
    </row>
    <row r="880" spans="2:11" ht="14.25" customHeight="1">
      <c r="B880" s="243" t="s">
        <v>459</v>
      </c>
      <c r="C880" s="307"/>
      <c r="D880" s="244" t="s">
        <v>226</v>
      </c>
      <c r="E880" s="244" t="s">
        <v>230</v>
      </c>
      <c r="F880" s="339" t="s">
        <v>487</v>
      </c>
      <c r="G880" s="244">
        <v>610</v>
      </c>
      <c r="H880" s="244"/>
      <c r="I880" s="183">
        <f>I881</f>
        <v>7858.9</v>
      </c>
      <c r="J880" s="183">
        <f>J881</f>
        <v>7848.3</v>
      </c>
      <c r="K880" s="183">
        <f>K881</f>
        <v>8182.9</v>
      </c>
    </row>
    <row r="881" spans="2:11" ht="14.25" customHeight="1">
      <c r="B881" s="243" t="s">
        <v>459</v>
      </c>
      <c r="C881" s="307"/>
      <c r="D881" s="244" t="s">
        <v>226</v>
      </c>
      <c r="E881" s="244" t="s">
        <v>230</v>
      </c>
      <c r="F881" s="339" t="s">
        <v>487</v>
      </c>
      <c r="G881" s="244">
        <v>610</v>
      </c>
      <c r="H881" s="244"/>
      <c r="I881" s="183">
        <f>I882</f>
        <v>7858.9</v>
      </c>
      <c r="J881" s="183">
        <f>J882</f>
        <v>7848.3</v>
      </c>
      <c r="K881" s="183">
        <f>K882</f>
        <v>8182.9</v>
      </c>
    </row>
    <row r="882" spans="2:11" ht="14.25" customHeight="1">
      <c r="B882" s="243" t="s">
        <v>275</v>
      </c>
      <c r="C882" s="307"/>
      <c r="D882" s="244" t="s">
        <v>226</v>
      </c>
      <c r="E882" s="244" t="s">
        <v>230</v>
      </c>
      <c r="F882" s="339" t="s">
        <v>487</v>
      </c>
      <c r="G882" s="244">
        <v>610</v>
      </c>
      <c r="H882" s="244" t="s">
        <v>307</v>
      </c>
      <c r="I882" s="183">
        <v>7858.9</v>
      </c>
      <c r="J882" s="183">
        <v>7848.3</v>
      </c>
      <c r="K882" s="183">
        <v>8182.9</v>
      </c>
    </row>
    <row r="883" spans="2:11" ht="26.25" customHeight="1" hidden="1">
      <c r="B883" s="243" t="s">
        <v>488</v>
      </c>
      <c r="C883" s="307"/>
      <c r="D883" s="244" t="s">
        <v>226</v>
      </c>
      <c r="E883" s="244" t="s">
        <v>230</v>
      </c>
      <c r="F883" s="339" t="s">
        <v>489</v>
      </c>
      <c r="G883" s="244"/>
      <c r="H883" s="244"/>
      <c r="I883" s="183">
        <f>I885</f>
        <v>0</v>
      </c>
      <c r="J883" s="183">
        <f>J885</f>
        <v>0</v>
      </c>
      <c r="K883" s="183">
        <f>K885</f>
        <v>0</v>
      </c>
    </row>
    <row r="884" spans="2:11" ht="14.25" customHeight="1" hidden="1">
      <c r="B884" s="299" t="s">
        <v>301</v>
      </c>
      <c r="C884" s="307"/>
      <c r="D884" s="244" t="s">
        <v>226</v>
      </c>
      <c r="E884" s="244" t="s">
        <v>230</v>
      </c>
      <c r="F884" s="339" t="s">
        <v>490</v>
      </c>
      <c r="G884" s="244"/>
      <c r="H884" s="244"/>
      <c r="I884" s="183">
        <f>I885</f>
        <v>0</v>
      </c>
      <c r="J884" s="183">
        <f>J885</f>
        <v>0</v>
      </c>
      <c r="K884" s="183">
        <f>K885</f>
        <v>0</v>
      </c>
    </row>
    <row r="885" spans="2:11" ht="14.25" customHeight="1" hidden="1">
      <c r="B885" s="243" t="s">
        <v>458</v>
      </c>
      <c r="C885" s="313"/>
      <c r="D885" s="244" t="s">
        <v>226</v>
      </c>
      <c r="E885" s="244" t="s">
        <v>230</v>
      </c>
      <c r="F885" s="339" t="s">
        <v>490</v>
      </c>
      <c r="G885" s="244" t="s">
        <v>363</v>
      </c>
      <c r="H885" s="244"/>
      <c r="I885" s="183">
        <f>I886</f>
        <v>0</v>
      </c>
      <c r="J885" s="183">
        <f>J886</f>
        <v>0</v>
      </c>
      <c r="K885" s="183">
        <f>K886</f>
        <v>0</v>
      </c>
    </row>
    <row r="886" spans="2:11" ht="14.25" customHeight="1" hidden="1">
      <c r="B886" s="243" t="s">
        <v>459</v>
      </c>
      <c r="C886" s="313"/>
      <c r="D886" s="244" t="s">
        <v>226</v>
      </c>
      <c r="E886" s="244" t="s">
        <v>230</v>
      </c>
      <c r="F886" s="339" t="s">
        <v>490</v>
      </c>
      <c r="G886" s="244">
        <v>610</v>
      </c>
      <c r="H886" s="244"/>
      <c r="I886" s="183">
        <f>I887+I888</f>
        <v>0</v>
      </c>
      <c r="J886" s="183">
        <f>J887+J888</f>
        <v>0</v>
      </c>
      <c r="K886" s="183">
        <f>K887+K888</f>
        <v>0</v>
      </c>
    </row>
    <row r="887" spans="2:11" ht="12.75" customHeight="1" hidden="1">
      <c r="B887" s="243" t="s">
        <v>273</v>
      </c>
      <c r="C887" s="313"/>
      <c r="D887" s="244" t="s">
        <v>226</v>
      </c>
      <c r="E887" s="244" t="s">
        <v>230</v>
      </c>
      <c r="F887" s="339" t="s">
        <v>491</v>
      </c>
      <c r="G887" s="244">
        <v>610</v>
      </c>
      <c r="H887" s="244">
        <v>2</v>
      </c>
      <c r="I887" s="183"/>
      <c r="J887" s="183"/>
      <c r="K887" s="183"/>
    </row>
    <row r="888" spans="2:11" ht="14.25" customHeight="1" hidden="1">
      <c r="B888" s="338" t="s">
        <v>274</v>
      </c>
      <c r="C888" s="313"/>
      <c r="D888" s="244" t="s">
        <v>226</v>
      </c>
      <c r="E888" s="244" t="s">
        <v>230</v>
      </c>
      <c r="F888" s="339" t="s">
        <v>492</v>
      </c>
      <c r="G888" s="244">
        <v>610</v>
      </c>
      <c r="H888" s="244" t="s">
        <v>333</v>
      </c>
      <c r="I888" s="183"/>
      <c r="J888" s="183"/>
      <c r="K888" s="183"/>
    </row>
    <row r="889" spans="2:11" ht="15.75" customHeight="1">
      <c r="B889" s="338" t="s">
        <v>493</v>
      </c>
      <c r="C889" s="313"/>
      <c r="D889" s="244" t="s">
        <v>226</v>
      </c>
      <c r="E889" s="244" t="s">
        <v>230</v>
      </c>
      <c r="F889" s="339" t="s">
        <v>494</v>
      </c>
      <c r="G889" s="244"/>
      <c r="H889" s="244"/>
      <c r="I889" s="183">
        <f>I890</f>
        <v>4080.3</v>
      </c>
      <c r="J889" s="183">
        <f>J890</f>
        <v>0</v>
      </c>
      <c r="K889" s="183">
        <f>K890</f>
        <v>0</v>
      </c>
    </row>
    <row r="890" spans="2:11" ht="27.75" customHeight="1">
      <c r="B890" s="317" t="s">
        <v>495</v>
      </c>
      <c r="C890" s="313"/>
      <c r="D890" s="244" t="s">
        <v>226</v>
      </c>
      <c r="E890" s="244" t="s">
        <v>230</v>
      </c>
      <c r="F890" s="326" t="s">
        <v>496</v>
      </c>
      <c r="G890" s="244"/>
      <c r="H890" s="244"/>
      <c r="I890" s="183">
        <f>I891</f>
        <v>4080.3</v>
      </c>
      <c r="J890" s="183">
        <f>J891</f>
        <v>0</v>
      </c>
      <c r="K890" s="183">
        <f>K891</f>
        <v>0</v>
      </c>
    </row>
    <row r="891" spans="2:11" ht="15.75" customHeight="1">
      <c r="B891" s="243" t="s">
        <v>458</v>
      </c>
      <c r="C891" s="307"/>
      <c r="D891" s="244" t="s">
        <v>226</v>
      </c>
      <c r="E891" s="244" t="s">
        <v>230</v>
      </c>
      <c r="F891" s="326" t="s">
        <v>496</v>
      </c>
      <c r="G891" s="244" t="s">
        <v>363</v>
      </c>
      <c r="H891" s="244"/>
      <c r="I891" s="183">
        <f>I892</f>
        <v>4080.3</v>
      </c>
      <c r="J891" s="183">
        <f>J892</f>
        <v>0</v>
      </c>
      <c r="K891" s="183">
        <f>K892</f>
        <v>0</v>
      </c>
    </row>
    <row r="892" spans="2:11" ht="15.75" customHeight="1">
      <c r="B892" s="243" t="s">
        <v>459</v>
      </c>
      <c r="C892" s="307"/>
      <c r="D892" s="244" t="s">
        <v>226</v>
      </c>
      <c r="E892" s="244" t="s">
        <v>230</v>
      </c>
      <c r="F892" s="326" t="s">
        <v>496</v>
      </c>
      <c r="G892" s="244" t="s">
        <v>463</v>
      </c>
      <c r="H892" s="244"/>
      <c r="I892" s="183">
        <f>I893+I894+I895</f>
        <v>4080.3</v>
      </c>
      <c r="J892" s="183">
        <f>J893+J894+J895</f>
        <v>0</v>
      </c>
      <c r="K892" s="183">
        <f>K893+K894+K895</f>
        <v>0</v>
      </c>
    </row>
    <row r="893" spans="2:11" ht="12.75" customHeight="1">
      <c r="B893" s="243" t="s">
        <v>273</v>
      </c>
      <c r="C893" s="307"/>
      <c r="D893" s="244" t="s">
        <v>226</v>
      </c>
      <c r="E893" s="244" t="s">
        <v>230</v>
      </c>
      <c r="F893" s="326" t="s">
        <v>496</v>
      </c>
      <c r="G893" s="244" t="s">
        <v>463</v>
      </c>
      <c r="H893" s="244" t="s">
        <v>297</v>
      </c>
      <c r="I893" s="183">
        <v>204</v>
      </c>
      <c r="J893" s="183">
        <v>0</v>
      </c>
      <c r="K893" s="183">
        <v>0</v>
      </c>
    </row>
    <row r="894" spans="2:11" ht="12.75" customHeight="1">
      <c r="B894" s="338" t="s">
        <v>274</v>
      </c>
      <c r="C894" s="307"/>
      <c r="D894" s="244" t="s">
        <v>226</v>
      </c>
      <c r="E894" s="244" t="s">
        <v>230</v>
      </c>
      <c r="F894" s="326" t="s">
        <v>496</v>
      </c>
      <c r="G894" s="244" t="s">
        <v>463</v>
      </c>
      <c r="H894" s="244" t="s">
        <v>333</v>
      </c>
      <c r="I894" s="183">
        <v>38.8</v>
      </c>
      <c r="J894" s="183">
        <v>0</v>
      </c>
      <c r="K894" s="183">
        <v>0</v>
      </c>
    </row>
    <row r="895" spans="2:11" ht="12.75" customHeight="1">
      <c r="B895" s="243" t="s">
        <v>275</v>
      </c>
      <c r="C895" s="307"/>
      <c r="D895" s="244" t="s">
        <v>226</v>
      </c>
      <c r="E895" s="244" t="s">
        <v>230</v>
      </c>
      <c r="F895" s="326" t="s">
        <v>496</v>
      </c>
      <c r="G895" s="244" t="s">
        <v>463</v>
      </c>
      <c r="H895" s="244" t="s">
        <v>307</v>
      </c>
      <c r="I895" s="183">
        <v>3837.5</v>
      </c>
      <c r="J895" s="183">
        <v>0</v>
      </c>
      <c r="K895" s="183">
        <v>0</v>
      </c>
    </row>
    <row r="896" spans="2:11" ht="26.25" customHeight="1">
      <c r="B896" s="309" t="s">
        <v>422</v>
      </c>
      <c r="C896" s="307"/>
      <c r="D896" s="244" t="s">
        <v>226</v>
      </c>
      <c r="E896" s="244" t="s">
        <v>230</v>
      </c>
      <c r="F896" s="245" t="s">
        <v>423</v>
      </c>
      <c r="G896" s="244"/>
      <c r="H896" s="244"/>
      <c r="I896" s="183">
        <f>I897</f>
        <v>100</v>
      </c>
      <c r="J896" s="183">
        <f>J897</f>
        <v>0</v>
      </c>
      <c r="K896" s="183">
        <f>K897</f>
        <v>0</v>
      </c>
    </row>
    <row r="897" spans="2:11" ht="12.75" customHeight="1">
      <c r="B897" s="299" t="s">
        <v>289</v>
      </c>
      <c r="C897" s="307"/>
      <c r="D897" s="244" t="s">
        <v>226</v>
      </c>
      <c r="E897" s="244" t="s">
        <v>230</v>
      </c>
      <c r="F897" s="245" t="s">
        <v>423</v>
      </c>
      <c r="G897" s="244" t="s">
        <v>290</v>
      </c>
      <c r="H897" s="244"/>
      <c r="I897" s="183">
        <f>I898</f>
        <v>100</v>
      </c>
      <c r="J897" s="183">
        <f>J898</f>
        <v>0</v>
      </c>
      <c r="K897" s="183">
        <f>K898</f>
        <v>0</v>
      </c>
    </row>
    <row r="898" spans="2:11" ht="12.75" customHeight="1">
      <c r="B898" s="299" t="s">
        <v>291</v>
      </c>
      <c r="C898" s="307"/>
      <c r="D898" s="244" t="s">
        <v>226</v>
      </c>
      <c r="E898" s="244" t="s">
        <v>230</v>
      </c>
      <c r="F898" s="245" t="s">
        <v>423</v>
      </c>
      <c r="G898" s="244" t="s">
        <v>292</v>
      </c>
      <c r="H898" s="244"/>
      <c r="I898" s="183">
        <f>I899</f>
        <v>100</v>
      </c>
      <c r="J898" s="183">
        <f>J899</f>
        <v>0</v>
      </c>
      <c r="K898" s="183">
        <f>K899</f>
        <v>0</v>
      </c>
    </row>
    <row r="899" spans="2:11" ht="12.75" customHeight="1">
      <c r="B899" s="299" t="s">
        <v>274</v>
      </c>
      <c r="C899" s="307"/>
      <c r="D899" s="244" t="s">
        <v>226</v>
      </c>
      <c r="E899" s="244" t="s">
        <v>230</v>
      </c>
      <c r="F899" s="245" t="s">
        <v>423</v>
      </c>
      <c r="G899" s="244" t="s">
        <v>292</v>
      </c>
      <c r="H899" s="244" t="s">
        <v>333</v>
      </c>
      <c r="I899" s="183">
        <v>100</v>
      </c>
      <c r="J899" s="183"/>
      <c r="K899" s="183"/>
    </row>
    <row r="900" spans="2:11" ht="28.5" customHeight="1" hidden="1">
      <c r="B900" s="340" t="s">
        <v>329</v>
      </c>
      <c r="C900" s="307"/>
      <c r="D900" s="244" t="s">
        <v>226</v>
      </c>
      <c r="E900" s="244" t="s">
        <v>230</v>
      </c>
      <c r="F900" s="422" t="s">
        <v>318</v>
      </c>
      <c r="G900" s="244"/>
      <c r="H900" s="244"/>
      <c r="I900" s="183">
        <f>I901</f>
        <v>0</v>
      </c>
      <c r="J900" s="183">
        <f>J901</f>
        <v>0</v>
      </c>
      <c r="K900" s="183">
        <f>K901</f>
        <v>0</v>
      </c>
    </row>
    <row r="901" spans="2:11" ht="12.75" customHeight="1" hidden="1">
      <c r="B901" s="308" t="s">
        <v>301</v>
      </c>
      <c r="C901" s="307"/>
      <c r="D901" s="244" t="s">
        <v>226</v>
      </c>
      <c r="E901" s="244" t="s">
        <v>230</v>
      </c>
      <c r="F901" s="341" t="s">
        <v>330</v>
      </c>
      <c r="G901" s="244"/>
      <c r="H901" s="244"/>
      <c r="I901" s="183">
        <f>I902</f>
        <v>0</v>
      </c>
      <c r="J901" s="183">
        <f>J902</f>
        <v>0</v>
      </c>
      <c r="K901" s="183">
        <f>K902</f>
        <v>0</v>
      </c>
    </row>
    <row r="902" spans="2:11" ht="12.75" customHeight="1" hidden="1">
      <c r="B902" s="243" t="s">
        <v>458</v>
      </c>
      <c r="C902" s="307"/>
      <c r="D902" s="244" t="s">
        <v>226</v>
      </c>
      <c r="E902" s="244" t="s">
        <v>230</v>
      </c>
      <c r="F902" s="341" t="s">
        <v>330</v>
      </c>
      <c r="G902" s="244" t="s">
        <v>363</v>
      </c>
      <c r="H902" s="244"/>
      <c r="I902" s="183">
        <f>I903</f>
        <v>0</v>
      </c>
      <c r="J902" s="183">
        <f>J903</f>
        <v>0</v>
      </c>
      <c r="K902" s="183">
        <f>K903</f>
        <v>0</v>
      </c>
    </row>
    <row r="903" spans="2:11" ht="12.75" customHeight="1" hidden="1">
      <c r="B903" s="243" t="s">
        <v>459</v>
      </c>
      <c r="C903" s="307"/>
      <c r="D903" s="244" t="s">
        <v>226</v>
      </c>
      <c r="E903" s="244" t="s">
        <v>230</v>
      </c>
      <c r="F903" s="341" t="s">
        <v>330</v>
      </c>
      <c r="G903" s="244" t="s">
        <v>463</v>
      </c>
      <c r="H903" s="244"/>
      <c r="I903" s="183">
        <f>I904</f>
        <v>0</v>
      </c>
      <c r="J903" s="183">
        <f>J904</f>
        <v>0</v>
      </c>
      <c r="K903" s="183">
        <f>K904</f>
        <v>0</v>
      </c>
    </row>
    <row r="904" spans="2:11" ht="12.75" customHeight="1" hidden="1">
      <c r="B904" s="243" t="s">
        <v>273</v>
      </c>
      <c r="C904" s="307"/>
      <c r="D904" s="244" t="s">
        <v>226</v>
      </c>
      <c r="E904" s="244" t="s">
        <v>230</v>
      </c>
      <c r="F904" s="341" t="s">
        <v>330</v>
      </c>
      <c r="G904" s="244" t="s">
        <v>463</v>
      </c>
      <c r="H904" s="244" t="s">
        <v>297</v>
      </c>
      <c r="I904" s="183"/>
      <c r="J904" s="183"/>
      <c r="K904" s="183"/>
    </row>
    <row r="905" spans="2:11" ht="12.75" customHeight="1">
      <c r="B905" s="423" t="s">
        <v>497</v>
      </c>
      <c r="C905" s="307"/>
      <c r="D905" s="305" t="s">
        <v>226</v>
      </c>
      <c r="E905" s="305" t="s">
        <v>232</v>
      </c>
      <c r="F905" s="339"/>
      <c r="G905" s="244"/>
      <c r="H905" s="244"/>
      <c r="I905" s="183">
        <f>I906+I933</f>
        <v>8099.1</v>
      </c>
      <c r="J905" s="183">
        <f>J906</f>
        <v>7525.799999999998</v>
      </c>
      <c r="K905" s="183">
        <f>K906+K933</f>
        <v>5736.999999999999</v>
      </c>
    </row>
    <row r="906" spans="2:11" ht="26.25" customHeight="1">
      <c r="B906" s="320" t="s">
        <v>450</v>
      </c>
      <c r="C906" s="307"/>
      <c r="D906" s="302" t="s">
        <v>226</v>
      </c>
      <c r="E906" s="302" t="s">
        <v>232</v>
      </c>
      <c r="F906" s="335" t="s">
        <v>451</v>
      </c>
      <c r="G906" s="302"/>
      <c r="H906" s="302"/>
      <c r="I906" s="294">
        <f>I914+I907+I921+I924+I927+I930</f>
        <v>8099.1</v>
      </c>
      <c r="J906" s="294">
        <f>J914+J907+J921+J924+J927+J930+J933</f>
        <v>7525.799999999998</v>
      </c>
      <c r="K906" s="294">
        <f>K914+K907+K921+K924+K927+K930</f>
        <v>5736.999999999999</v>
      </c>
    </row>
    <row r="907" spans="2:11" ht="15.75" customHeight="1">
      <c r="B907" s="338" t="s">
        <v>466</v>
      </c>
      <c r="C907" s="307"/>
      <c r="D907" s="302"/>
      <c r="E907" s="302"/>
      <c r="F907" s="335"/>
      <c r="G907" s="302"/>
      <c r="H907" s="302"/>
      <c r="I907" s="183">
        <f>I908</f>
        <v>351.6</v>
      </c>
      <c r="J907" s="183">
        <f>J908</f>
        <v>677.4</v>
      </c>
      <c r="K907" s="183">
        <f>K908</f>
        <v>0</v>
      </c>
    </row>
    <row r="908" spans="2:11" ht="26.25" customHeight="1">
      <c r="B908" s="368" t="s">
        <v>519</v>
      </c>
      <c r="C908" s="307"/>
      <c r="D908" s="244" t="s">
        <v>226</v>
      </c>
      <c r="E908" s="244" t="s">
        <v>232</v>
      </c>
      <c r="F908" s="374" t="s">
        <v>520</v>
      </c>
      <c r="G908" s="244"/>
      <c r="H908" s="244"/>
      <c r="I908" s="183">
        <f>I909</f>
        <v>351.6</v>
      </c>
      <c r="J908" s="183">
        <f>J909</f>
        <v>677.4</v>
      </c>
      <c r="K908" s="183">
        <f>K909</f>
        <v>0</v>
      </c>
    </row>
    <row r="909" spans="2:11" ht="15.75" customHeight="1">
      <c r="B909" s="309" t="s">
        <v>458</v>
      </c>
      <c r="C909" s="307"/>
      <c r="D909" s="244" t="s">
        <v>226</v>
      </c>
      <c r="E909" s="244" t="s">
        <v>232</v>
      </c>
      <c r="F909" s="374" t="s">
        <v>520</v>
      </c>
      <c r="G909" s="244" t="s">
        <v>363</v>
      </c>
      <c r="H909" s="244"/>
      <c r="I909" s="183">
        <f>I910</f>
        <v>351.6</v>
      </c>
      <c r="J909" s="183">
        <f>J910</f>
        <v>677.4</v>
      </c>
      <c r="K909" s="183">
        <f>K910</f>
        <v>0</v>
      </c>
    </row>
    <row r="910" spans="2:11" ht="15.75" customHeight="1">
      <c r="B910" s="309" t="s">
        <v>459</v>
      </c>
      <c r="C910" s="307"/>
      <c r="D910" s="244" t="s">
        <v>226</v>
      </c>
      <c r="E910" s="244" t="s">
        <v>232</v>
      </c>
      <c r="F910" s="374" t="s">
        <v>520</v>
      </c>
      <c r="G910" s="244" t="s">
        <v>463</v>
      </c>
      <c r="H910" s="244"/>
      <c r="I910" s="183">
        <f>I911+I912+I913</f>
        <v>351.6</v>
      </c>
      <c r="J910" s="183">
        <f>J911+J912+J913</f>
        <v>677.4</v>
      </c>
      <c r="K910" s="183">
        <f>K911+K912+K913</f>
        <v>0</v>
      </c>
    </row>
    <row r="911" spans="2:11" ht="15.75" customHeight="1">
      <c r="B911" s="317" t="s">
        <v>273</v>
      </c>
      <c r="C911" s="307"/>
      <c r="D911" s="244" t="s">
        <v>226</v>
      </c>
      <c r="E911" s="244" t="s">
        <v>232</v>
      </c>
      <c r="F911" s="374" t="s">
        <v>520</v>
      </c>
      <c r="G911" s="244" t="s">
        <v>463</v>
      </c>
      <c r="H911" s="244" t="s">
        <v>297</v>
      </c>
      <c r="I911" s="183">
        <v>3.5</v>
      </c>
      <c r="J911" s="183">
        <v>6.8</v>
      </c>
      <c r="K911" s="183">
        <v>0</v>
      </c>
    </row>
    <row r="912" spans="2:11" ht="15.75" customHeight="1">
      <c r="B912" s="317" t="s">
        <v>274</v>
      </c>
      <c r="C912" s="307"/>
      <c r="D912" s="244" t="s">
        <v>226</v>
      </c>
      <c r="E912" s="244" t="s">
        <v>232</v>
      </c>
      <c r="F912" s="374" t="s">
        <v>520</v>
      </c>
      <c r="G912" s="244" t="s">
        <v>463</v>
      </c>
      <c r="H912" s="244" t="s">
        <v>333</v>
      </c>
      <c r="I912" s="183">
        <v>3.5</v>
      </c>
      <c r="J912" s="183">
        <v>6.7</v>
      </c>
      <c r="K912" s="183">
        <v>0</v>
      </c>
    </row>
    <row r="913" spans="2:11" ht="15.75" customHeight="1">
      <c r="B913" s="309" t="s">
        <v>275</v>
      </c>
      <c r="C913" s="307"/>
      <c r="D913" s="244" t="s">
        <v>226</v>
      </c>
      <c r="E913" s="244" t="s">
        <v>232</v>
      </c>
      <c r="F913" s="374" t="s">
        <v>520</v>
      </c>
      <c r="G913" s="244" t="s">
        <v>463</v>
      </c>
      <c r="H913" s="244" t="s">
        <v>307</v>
      </c>
      <c r="I913" s="183">
        <v>344.6</v>
      </c>
      <c r="J913" s="183">
        <v>663.9</v>
      </c>
      <c r="K913" s="183">
        <v>0</v>
      </c>
    </row>
    <row r="914" spans="2:11" ht="12.75" customHeight="1">
      <c r="B914" s="342" t="s">
        <v>498</v>
      </c>
      <c r="C914" s="307"/>
      <c r="D914" s="244" t="s">
        <v>226</v>
      </c>
      <c r="E914" s="244" t="s">
        <v>232</v>
      </c>
      <c r="F914" s="339" t="s">
        <v>499</v>
      </c>
      <c r="G914" s="244"/>
      <c r="H914" s="244"/>
      <c r="I914" s="183">
        <f>I915</f>
        <v>6349.1</v>
      </c>
      <c r="J914" s="183">
        <f>J915</f>
        <v>4311.1</v>
      </c>
      <c r="K914" s="183">
        <f>K915</f>
        <v>4211.1</v>
      </c>
    </row>
    <row r="915" spans="2:11" ht="15.75" customHeight="1">
      <c r="B915" s="342" t="s">
        <v>500</v>
      </c>
      <c r="C915" s="307"/>
      <c r="D915" s="244" t="s">
        <v>226</v>
      </c>
      <c r="E915" s="244" t="s">
        <v>232</v>
      </c>
      <c r="F915" s="339" t="s">
        <v>501</v>
      </c>
      <c r="G915" s="244"/>
      <c r="H915" s="244"/>
      <c r="I915" s="183">
        <f>I916</f>
        <v>6349.1</v>
      </c>
      <c r="J915" s="183">
        <f>J916</f>
        <v>4311.1</v>
      </c>
      <c r="K915" s="183">
        <f>K916</f>
        <v>4211.1</v>
      </c>
    </row>
    <row r="916" spans="2:11" ht="12.75" customHeight="1">
      <c r="B916" s="309" t="s">
        <v>470</v>
      </c>
      <c r="C916" s="307"/>
      <c r="D916" s="244" t="s">
        <v>226</v>
      </c>
      <c r="E916" s="244" t="s">
        <v>232</v>
      </c>
      <c r="F916" s="326" t="s">
        <v>502</v>
      </c>
      <c r="G916" s="244"/>
      <c r="H916" s="244"/>
      <c r="I916" s="183">
        <f>I917</f>
        <v>6349.1</v>
      </c>
      <c r="J916" s="183">
        <f>J917</f>
        <v>4311.1</v>
      </c>
      <c r="K916" s="183">
        <f>K917</f>
        <v>4211.1</v>
      </c>
    </row>
    <row r="917" spans="2:11" ht="14.25" customHeight="1">
      <c r="B917" s="309" t="s">
        <v>458</v>
      </c>
      <c r="C917" s="307"/>
      <c r="D917" s="244" t="s">
        <v>226</v>
      </c>
      <c r="E917" s="244" t="s">
        <v>232</v>
      </c>
      <c r="F917" s="326" t="s">
        <v>502</v>
      </c>
      <c r="G917" s="244" t="s">
        <v>363</v>
      </c>
      <c r="H917" s="244"/>
      <c r="I917" s="183">
        <f>I918</f>
        <v>6349.1</v>
      </c>
      <c r="J917" s="183">
        <f>J918</f>
        <v>4311.1</v>
      </c>
      <c r="K917" s="183">
        <f>K918</f>
        <v>4211.1</v>
      </c>
    </row>
    <row r="918" spans="2:11" ht="12.75" customHeight="1">
      <c r="B918" s="309" t="s">
        <v>459</v>
      </c>
      <c r="C918" s="307"/>
      <c r="D918" s="244" t="s">
        <v>226</v>
      </c>
      <c r="E918" s="244" t="s">
        <v>232</v>
      </c>
      <c r="F918" s="326" t="s">
        <v>502</v>
      </c>
      <c r="G918" s="244" t="s">
        <v>463</v>
      </c>
      <c r="H918" s="244"/>
      <c r="I918" s="183">
        <f>I919</f>
        <v>6349.1</v>
      </c>
      <c r="J918" s="183">
        <f>J919</f>
        <v>4311.1</v>
      </c>
      <c r="K918" s="183">
        <f>K919</f>
        <v>4211.1</v>
      </c>
    </row>
    <row r="919" spans="2:11" ht="14.25" customHeight="1">
      <c r="B919" s="309" t="s">
        <v>273</v>
      </c>
      <c r="C919" s="307"/>
      <c r="D919" s="244" t="s">
        <v>226</v>
      </c>
      <c r="E919" s="244" t="s">
        <v>232</v>
      </c>
      <c r="F919" s="326" t="s">
        <v>502</v>
      </c>
      <c r="G919" s="244" t="s">
        <v>463</v>
      </c>
      <c r="H919" s="244" t="s">
        <v>297</v>
      </c>
      <c r="I919" s="183">
        <v>6349.1</v>
      </c>
      <c r="J919" s="183">
        <v>4311.1</v>
      </c>
      <c r="K919" s="183">
        <v>4211.1</v>
      </c>
    </row>
    <row r="920" spans="2:11" ht="28.5" customHeight="1">
      <c r="B920" s="368" t="s">
        <v>503</v>
      </c>
      <c r="C920" s="307"/>
      <c r="D920" s="244" t="s">
        <v>226</v>
      </c>
      <c r="E920" s="244" t="s">
        <v>232</v>
      </c>
      <c r="F920" s="326" t="s">
        <v>504</v>
      </c>
      <c r="G920" s="244" t="s">
        <v>363</v>
      </c>
      <c r="H920" s="244"/>
      <c r="I920" s="183">
        <f>I921</f>
        <v>1398.4</v>
      </c>
      <c r="J920" s="183">
        <v>1494.7</v>
      </c>
      <c r="K920" s="183">
        <v>1494.7</v>
      </c>
    </row>
    <row r="921" spans="2:11" ht="14.25" customHeight="1">
      <c r="B921" s="309" t="s">
        <v>458</v>
      </c>
      <c r="C921" s="307"/>
      <c r="D921" s="244" t="s">
        <v>226</v>
      </c>
      <c r="E921" s="244" t="s">
        <v>232</v>
      </c>
      <c r="F921" s="326" t="s">
        <v>504</v>
      </c>
      <c r="G921" s="244" t="s">
        <v>363</v>
      </c>
      <c r="H921" s="244"/>
      <c r="I921" s="183">
        <f>I922</f>
        <v>1398.4</v>
      </c>
      <c r="J921" s="183">
        <f>J922</f>
        <v>1494.7</v>
      </c>
      <c r="K921" s="183">
        <f>K922</f>
        <v>1494.7</v>
      </c>
    </row>
    <row r="922" spans="2:11" ht="14.25" customHeight="1">
      <c r="B922" s="309" t="s">
        <v>459</v>
      </c>
      <c r="C922" s="307"/>
      <c r="D922" s="244" t="s">
        <v>226</v>
      </c>
      <c r="E922" s="244" t="s">
        <v>232</v>
      </c>
      <c r="F922" s="326" t="s">
        <v>504</v>
      </c>
      <c r="G922" s="244" t="s">
        <v>463</v>
      </c>
      <c r="H922" s="244"/>
      <c r="I922" s="183">
        <f>I923</f>
        <v>1398.4</v>
      </c>
      <c r="J922" s="183">
        <f>J923</f>
        <v>1494.7</v>
      </c>
      <c r="K922" s="183">
        <f>K923</f>
        <v>1494.7</v>
      </c>
    </row>
    <row r="923" spans="2:11" ht="14.25" customHeight="1">
      <c r="B923" s="309" t="s">
        <v>273</v>
      </c>
      <c r="C923" s="307"/>
      <c r="D923" s="244" t="s">
        <v>226</v>
      </c>
      <c r="E923" s="244" t="s">
        <v>232</v>
      </c>
      <c r="F923" s="326" t="s">
        <v>504</v>
      </c>
      <c r="G923" s="244" t="s">
        <v>463</v>
      </c>
      <c r="H923" s="244" t="s">
        <v>297</v>
      </c>
      <c r="I923" s="183">
        <v>1398.4</v>
      </c>
      <c r="J923" s="183">
        <v>1494.7</v>
      </c>
      <c r="K923" s="183">
        <v>1494.7</v>
      </c>
    </row>
    <row r="924" spans="2:11" ht="14.25" customHeight="1">
      <c r="B924" s="309" t="s">
        <v>505</v>
      </c>
      <c r="C924" s="307"/>
      <c r="D924" s="244" t="s">
        <v>226</v>
      </c>
      <c r="E924" s="244" t="s">
        <v>232</v>
      </c>
      <c r="F924" s="326" t="s">
        <v>504</v>
      </c>
      <c r="G924" s="244" t="s">
        <v>363</v>
      </c>
      <c r="H924" s="244"/>
      <c r="I924" s="183">
        <f>I925</f>
        <v>0</v>
      </c>
      <c r="J924" s="183">
        <f>J925</f>
        <v>10.4</v>
      </c>
      <c r="K924" s="183">
        <f>K925</f>
        <v>10.4</v>
      </c>
    </row>
    <row r="925" spans="2:11" ht="14.25" customHeight="1">
      <c r="B925" s="309" t="s">
        <v>506</v>
      </c>
      <c r="C925" s="307"/>
      <c r="D925" s="244" t="s">
        <v>226</v>
      </c>
      <c r="E925" s="244" t="s">
        <v>232</v>
      </c>
      <c r="F925" s="326" t="s">
        <v>504</v>
      </c>
      <c r="G925" s="244" t="s">
        <v>507</v>
      </c>
      <c r="H925" s="244"/>
      <c r="I925" s="183">
        <f>I926</f>
        <v>0</v>
      </c>
      <c r="J925" s="183">
        <f>J926</f>
        <v>10.4</v>
      </c>
      <c r="K925" s="183">
        <f>K926</f>
        <v>10.4</v>
      </c>
    </row>
    <row r="926" spans="2:11" ht="14.25" customHeight="1">
      <c r="B926" s="309" t="s">
        <v>273</v>
      </c>
      <c r="C926" s="307"/>
      <c r="D926" s="244" t="s">
        <v>226</v>
      </c>
      <c r="E926" s="244" t="s">
        <v>232</v>
      </c>
      <c r="F926" s="326" t="s">
        <v>504</v>
      </c>
      <c r="G926" s="244" t="s">
        <v>507</v>
      </c>
      <c r="H926" s="244" t="s">
        <v>297</v>
      </c>
      <c r="I926" s="183"/>
      <c r="J926" s="183">
        <v>10.4</v>
      </c>
      <c r="K926" s="183">
        <v>10.4</v>
      </c>
    </row>
    <row r="927" spans="2:11" ht="14.25" customHeight="1">
      <c r="B927" s="309" t="s">
        <v>508</v>
      </c>
      <c r="C927" s="307"/>
      <c r="D927" s="244" t="s">
        <v>226</v>
      </c>
      <c r="E927" s="244" t="s">
        <v>232</v>
      </c>
      <c r="F927" s="326" t="s">
        <v>504</v>
      </c>
      <c r="G927" s="244" t="s">
        <v>363</v>
      </c>
      <c r="H927" s="244"/>
      <c r="I927" s="183">
        <f>I928</f>
        <v>0</v>
      </c>
      <c r="J927" s="183">
        <f>J928</f>
        <v>10.4</v>
      </c>
      <c r="K927" s="183">
        <f>K928</f>
        <v>10.4</v>
      </c>
    </row>
    <row r="928" spans="2:11" ht="41.25" customHeight="1">
      <c r="B928" s="309" t="s">
        <v>509</v>
      </c>
      <c r="C928" s="307"/>
      <c r="D928" s="244" t="s">
        <v>226</v>
      </c>
      <c r="E928" s="244" t="s">
        <v>232</v>
      </c>
      <c r="F928" s="326" t="s">
        <v>504</v>
      </c>
      <c r="G928" s="244" t="s">
        <v>510</v>
      </c>
      <c r="H928" s="244"/>
      <c r="I928" s="183">
        <f>I929</f>
        <v>0</v>
      </c>
      <c r="J928" s="183">
        <f>J929</f>
        <v>10.4</v>
      </c>
      <c r="K928" s="183">
        <f>K929</f>
        <v>10.4</v>
      </c>
    </row>
    <row r="929" spans="2:11" ht="15.75" customHeight="1">
      <c r="B929" s="243" t="s">
        <v>273</v>
      </c>
      <c r="C929" s="307"/>
      <c r="D929" s="244" t="s">
        <v>226</v>
      </c>
      <c r="E929" s="244" t="s">
        <v>232</v>
      </c>
      <c r="F929" s="326" t="s">
        <v>504</v>
      </c>
      <c r="G929" s="244" t="s">
        <v>510</v>
      </c>
      <c r="H929" s="244" t="s">
        <v>297</v>
      </c>
      <c r="I929" s="183"/>
      <c r="J929" s="183">
        <v>10.4</v>
      </c>
      <c r="K929" s="183">
        <v>10.4</v>
      </c>
    </row>
    <row r="930" spans="2:11" ht="14.25" customHeight="1">
      <c r="B930" s="243" t="s">
        <v>293</v>
      </c>
      <c r="C930" s="307"/>
      <c r="D930" s="244" t="s">
        <v>226</v>
      </c>
      <c r="E930" s="244" t="s">
        <v>232</v>
      </c>
      <c r="F930" s="326" t="s">
        <v>504</v>
      </c>
      <c r="G930" s="244" t="s">
        <v>294</v>
      </c>
      <c r="H930" s="244"/>
      <c r="I930" s="183">
        <f>I931</f>
        <v>0</v>
      </c>
      <c r="J930" s="183">
        <f>J931</f>
        <v>10.4</v>
      </c>
      <c r="K930" s="183">
        <f>K931</f>
        <v>10.4</v>
      </c>
    </row>
    <row r="931" spans="2:11" ht="51.75" customHeight="1">
      <c r="B931" s="309" t="s">
        <v>403</v>
      </c>
      <c r="C931" s="307"/>
      <c r="D931" s="244" t="s">
        <v>226</v>
      </c>
      <c r="E931" s="244" t="s">
        <v>232</v>
      </c>
      <c r="F931" s="326" t="s">
        <v>504</v>
      </c>
      <c r="G931" s="244" t="s">
        <v>404</v>
      </c>
      <c r="H931" s="244"/>
      <c r="I931" s="183">
        <f>I932</f>
        <v>0</v>
      </c>
      <c r="J931" s="183">
        <f>J932</f>
        <v>10.4</v>
      </c>
      <c r="K931" s="183">
        <f>K932</f>
        <v>10.4</v>
      </c>
    </row>
    <row r="932" spans="2:11" ht="14.25" customHeight="1">
      <c r="B932" s="243" t="s">
        <v>273</v>
      </c>
      <c r="C932" s="307"/>
      <c r="D932" s="244" t="s">
        <v>226</v>
      </c>
      <c r="E932" s="244" t="s">
        <v>232</v>
      </c>
      <c r="F932" s="326" t="s">
        <v>504</v>
      </c>
      <c r="G932" s="244" t="s">
        <v>404</v>
      </c>
      <c r="H932" s="244" t="s">
        <v>297</v>
      </c>
      <c r="I932" s="183"/>
      <c r="J932" s="183">
        <v>10.4</v>
      </c>
      <c r="K932" s="183">
        <v>10.4</v>
      </c>
    </row>
    <row r="933" spans="2:11" ht="27.75" customHeight="1">
      <c r="B933" s="368" t="s">
        <v>519</v>
      </c>
      <c r="C933" s="307"/>
      <c r="D933" s="244" t="s">
        <v>226</v>
      </c>
      <c r="E933" s="244" t="s">
        <v>232</v>
      </c>
      <c r="F933" s="374" t="s">
        <v>521</v>
      </c>
      <c r="G933" s="244"/>
      <c r="H933" s="244"/>
      <c r="I933" s="183">
        <f>I934</f>
        <v>0</v>
      </c>
      <c r="J933" s="183">
        <f>J934</f>
        <v>1011.4</v>
      </c>
      <c r="K933" s="183">
        <f>K934</f>
        <v>0</v>
      </c>
    </row>
    <row r="934" spans="2:11" ht="14.25" customHeight="1">
      <c r="B934" s="243" t="s">
        <v>458</v>
      </c>
      <c r="C934" s="307"/>
      <c r="D934" s="244" t="s">
        <v>226</v>
      </c>
      <c r="E934" s="244" t="s">
        <v>232</v>
      </c>
      <c r="F934" s="374" t="s">
        <v>521</v>
      </c>
      <c r="G934" s="244" t="s">
        <v>363</v>
      </c>
      <c r="H934" s="244"/>
      <c r="I934" s="183">
        <f>I935</f>
        <v>0</v>
      </c>
      <c r="J934" s="183">
        <f>J935</f>
        <v>1011.4</v>
      </c>
      <c r="K934" s="183">
        <f>K935</f>
        <v>0</v>
      </c>
    </row>
    <row r="935" spans="2:11" ht="14.25" customHeight="1">
      <c r="B935" s="243" t="s">
        <v>459</v>
      </c>
      <c r="C935" s="307"/>
      <c r="D935" s="244" t="s">
        <v>226</v>
      </c>
      <c r="E935" s="244" t="s">
        <v>232</v>
      </c>
      <c r="F935" s="374" t="s">
        <v>521</v>
      </c>
      <c r="G935" s="244" t="s">
        <v>463</v>
      </c>
      <c r="H935" s="244"/>
      <c r="I935" s="183">
        <f>I936+I937+I938</f>
        <v>0</v>
      </c>
      <c r="J935" s="183">
        <f>J936+J937+J938</f>
        <v>1011.4</v>
      </c>
      <c r="K935" s="183">
        <f>K936+K937+K938</f>
        <v>0</v>
      </c>
    </row>
    <row r="936" spans="2:11" ht="14.25" customHeight="1">
      <c r="B936" s="338" t="s">
        <v>273</v>
      </c>
      <c r="C936" s="307"/>
      <c r="D936" s="244" t="s">
        <v>226</v>
      </c>
      <c r="E936" s="244" t="s">
        <v>232</v>
      </c>
      <c r="F936" s="374" t="s">
        <v>521</v>
      </c>
      <c r="G936" s="244" t="s">
        <v>463</v>
      </c>
      <c r="H936" s="244" t="s">
        <v>297</v>
      </c>
      <c r="I936" s="183">
        <v>0</v>
      </c>
      <c r="J936" s="183">
        <v>10.1</v>
      </c>
      <c r="K936" s="183">
        <v>0</v>
      </c>
    </row>
    <row r="937" spans="2:11" ht="14.25" customHeight="1">
      <c r="B937" s="338" t="s">
        <v>274</v>
      </c>
      <c r="C937" s="307"/>
      <c r="D937" s="244" t="s">
        <v>226</v>
      </c>
      <c r="E937" s="244" t="s">
        <v>232</v>
      </c>
      <c r="F937" s="374" t="s">
        <v>521</v>
      </c>
      <c r="G937" s="244" t="s">
        <v>463</v>
      </c>
      <c r="H937" s="244" t="s">
        <v>333</v>
      </c>
      <c r="I937" s="183">
        <v>0</v>
      </c>
      <c r="J937" s="183">
        <v>10</v>
      </c>
      <c r="K937" s="183">
        <v>0</v>
      </c>
    </row>
    <row r="938" spans="2:11" ht="14.25" customHeight="1">
      <c r="B938" s="243" t="s">
        <v>275</v>
      </c>
      <c r="C938" s="307"/>
      <c r="D938" s="244" t="s">
        <v>226</v>
      </c>
      <c r="E938" s="244" t="s">
        <v>232</v>
      </c>
      <c r="F938" s="374" t="s">
        <v>521</v>
      </c>
      <c r="G938" s="244" t="s">
        <v>463</v>
      </c>
      <c r="H938" s="244" t="s">
        <v>307</v>
      </c>
      <c r="I938" s="183">
        <v>0</v>
      </c>
      <c r="J938" s="183">
        <v>991.3</v>
      </c>
      <c r="K938" s="183">
        <v>0</v>
      </c>
    </row>
    <row r="939" spans="2:11" ht="14.25" customHeight="1" hidden="1">
      <c r="B939" s="243"/>
      <c r="C939" s="307"/>
      <c r="D939" s="244"/>
      <c r="E939" s="244"/>
      <c r="F939" s="326"/>
      <c r="G939" s="244"/>
      <c r="H939" s="244"/>
      <c r="I939" s="183"/>
      <c r="J939" s="183"/>
      <c r="K939" s="183"/>
    </row>
    <row r="940" spans="2:11" ht="14.25" customHeight="1" hidden="1">
      <c r="B940" s="243"/>
      <c r="C940" s="307"/>
      <c r="D940" s="244"/>
      <c r="E940" s="244"/>
      <c r="F940" s="326"/>
      <c r="G940" s="244"/>
      <c r="H940" s="244"/>
      <c r="I940" s="183"/>
      <c r="J940" s="183"/>
      <c r="K940" s="183"/>
    </row>
    <row r="941" spans="2:11" ht="12.75" customHeight="1">
      <c r="B941" s="319" t="s">
        <v>233</v>
      </c>
      <c r="C941" s="300"/>
      <c r="D941" s="305" t="s">
        <v>226</v>
      </c>
      <c r="E941" s="305" t="s">
        <v>234</v>
      </c>
      <c r="F941" s="244"/>
      <c r="G941" s="244"/>
      <c r="H941" s="244"/>
      <c r="I941" s="183">
        <f>I942+I948+I954</f>
        <v>591.2</v>
      </c>
      <c r="J941" s="183">
        <f>J942+J948+J954</f>
        <v>498.2</v>
      </c>
      <c r="K941" s="183">
        <f>K942+K948+K954</f>
        <v>498.2</v>
      </c>
    </row>
    <row r="942" spans="2:11" ht="12.75" customHeight="1">
      <c r="B942" s="424" t="s">
        <v>524</v>
      </c>
      <c r="C942" s="300"/>
      <c r="D942" s="244" t="s">
        <v>226</v>
      </c>
      <c r="E942" s="244" t="s">
        <v>234</v>
      </c>
      <c r="F942" s="245" t="s">
        <v>451</v>
      </c>
      <c r="G942" s="286"/>
      <c r="H942" s="286"/>
      <c r="I942" s="183">
        <f>I943</f>
        <v>432.7</v>
      </c>
      <c r="J942" s="183">
        <f>J943</f>
        <v>478.2</v>
      </c>
      <c r="K942" s="183">
        <f>K943</f>
        <v>478.2</v>
      </c>
    </row>
    <row r="943" spans="2:11" ht="14.25" customHeight="1">
      <c r="B943" s="342" t="s">
        <v>525</v>
      </c>
      <c r="C943" s="307"/>
      <c r="D943" s="244" t="s">
        <v>226</v>
      </c>
      <c r="E943" s="244" t="s">
        <v>234</v>
      </c>
      <c r="F943" s="245" t="s">
        <v>526</v>
      </c>
      <c r="G943" s="286"/>
      <c r="H943" s="286"/>
      <c r="I943" s="183">
        <f>I944</f>
        <v>432.7</v>
      </c>
      <c r="J943" s="183">
        <f>J944</f>
        <v>478.2</v>
      </c>
      <c r="K943" s="183">
        <f>K944</f>
        <v>478.2</v>
      </c>
    </row>
    <row r="944" spans="2:11" ht="14.25" customHeight="1">
      <c r="B944" s="308" t="s">
        <v>527</v>
      </c>
      <c r="C944" s="307"/>
      <c r="D944" s="244" t="s">
        <v>226</v>
      </c>
      <c r="E944" s="244" t="s">
        <v>234</v>
      </c>
      <c r="F944" s="245" t="s">
        <v>526</v>
      </c>
      <c r="G944" s="286"/>
      <c r="H944" s="286"/>
      <c r="I944" s="183">
        <f>I945</f>
        <v>432.7</v>
      </c>
      <c r="J944" s="183">
        <f>J945</f>
        <v>478.2</v>
      </c>
      <c r="K944" s="183">
        <f>K945</f>
        <v>478.2</v>
      </c>
    </row>
    <row r="945" spans="2:11" ht="12.75" customHeight="1">
      <c r="B945" s="243" t="s">
        <v>458</v>
      </c>
      <c r="C945" s="307"/>
      <c r="D945" s="244" t="s">
        <v>226</v>
      </c>
      <c r="E945" s="244" t="s">
        <v>234</v>
      </c>
      <c r="F945" s="245" t="s">
        <v>526</v>
      </c>
      <c r="G945" s="244" t="s">
        <v>363</v>
      </c>
      <c r="H945" s="244"/>
      <c r="I945" s="183">
        <f>I946</f>
        <v>432.7</v>
      </c>
      <c r="J945" s="183">
        <f>J946</f>
        <v>478.2</v>
      </c>
      <c r="K945" s="183">
        <f>K946</f>
        <v>478.2</v>
      </c>
    </row>
    <row r="946" spans="2:11" ht="12.75" customHeight="1">
      <c r="B946" s="243" t="s">
        <v>459</v>
      </c>
      <c r="C946" s="307"/>
      <c r="D946" s="244" t="s">
        <v>226</v>
      </c>
      <c r="E946" s="244" t="s">
        <v>234</v>
      </c>
      <c r="F946" s="245" t="s">
        <v>526</v>
      </c>
      <c r="G946" s="244">
        <v>610</v>
      </c>
      <c r="H946" s="244"/>
      <c r="I946" s="183">
        <f>I947</f>
        <v>432.7</v>
      </c>
      <c r="J946" s="183">
        <f>J947</f>
        <v>478.2</v>
      </c>
      <c r="K946" s="183">
        <f>K947</f>
        <v>478.2</v>
      </c>
    </row>
    <row r="947" spans="2:11" ht="12.75" customHeight="1">
      <c r="B947" s="243" t="s">
        <v>273</v>
      </c>
      <c r="C947" s="307"/>
      <c r="D947" s="244" t="s">
        <v>226</v>
      </c>
      <c r="E947" s="244" t="s">
        <v>234</v>
      </c>
      <c r="F947" s="245" t="s">
        <v>526</v>
      </c>
      <c r="G947" s="244">
        <v>610</v>
      </c>
      <c r="H947" s="244">
        <v>2</v>
      </c>
      <c r="I947" s="183">
        <v>432.7</v>
      </c>
      <c r="J947" s="183">
        <v>478.2</v>
      </c>
      <c r="K947" s="183">
        <v>478.2</v>
      </c>
    </row>
    <row r="948" spans="2:11" ht="27.75" customHeight="1">
      <c r="B948" s="425" t="s">
        <v>528</v>
      </c>
      <c r="C948" s="307"/>
      <c r="D948" s="244" t="s">
        <v>226</v>
      </c>
      <c r="E948" s="244" t="s">
        <v>234</v>
      </c>
      <c r="F948" s="245" t="s">
        <v>529</v>
      </c>
      <c r="G948" s="244"/>
      <c r="H948" s="244"/>
      <c r="I948" s="183">
        <f>I949</f>
        <v>138.5</v>
      </c>
      <c r="J948" s="183">
        <f>J949</f>
        <v>0</v>
      </c>
      <c r="K948" s="183">
        <f>K949</f>
        <v>0</v>
      </c>
    </row>
    <row r="949" spans="2:11" ht="15.75" customHeight="1">
      <c r="B949" s="426" t="s">
        <v>530</v>
      </c>
      <c r="C949" s="307"/>
      <c r="D949" s="244" t="s">
        <v>226</v>
      </c>
      <c r="E949" s="244" t="s">
        <v>234</v>
      </c>
      <c r="F949" s="245" t="s">
        <v>529</v>
      </c>
      <c r="G949" s="244"/>
      <c r="H949" s="244"/>
      <c r="I949" s="183">
        <f>I950</f>
        <v>138.5</v>
      </c>
      <c r="J949" s="183">
        <f>J950</f>
        <v>0</v>
      </c>
      <c r="K949" s="183">
        <f>K950</f>
        <v>0</v>
      </c>
    </row>
    <row r="950" spans="2:11" ht="12.75" customHeight="1">
      <c r="B950" s="243" t="s">
        <v>458</v>
      </c>
      <c r="C950" s="307"/>
      <c r="D950" s="244" t="s">
        <v>226</v>
      </c>
      <c r="E950" s="244" t="s">
        <v>234</v>
      </c>
      <c r="F950" s="245" t="s">
        <v>529</v>
      </c>
      <c r="G950" s="244" t="s">
        <v>363</v>
      </c>
      <c r="H950" s="244"/>
      <c r="I950" s="183">
        <f>I951</f>
        <v>138.5</v>
      </c>
      <c r="J950" s="183">
        <f>J951</f>
        <v>0</v>
      </c>
      <c r="K950" s="183">
        <f>K951</f>
        <v>0</v>
      </c>
    </row>
    <row r="951" spans="2:11" ht="12.75" customHeight="1">
      <c r="B951" s="243" t="s">
        <v>459</v>
      </c>
      <c r="C951" s="307"/>
      <c r="D951" s="244" t="s">
        <v>226</v>
      </c>
      <c r="E951" s="244" t="s">
        <v>234</v>
      </c>
      <c r="F951" s="245" t="s">
        <v>529</v>
      </c>
      <c r="G951" s="244">
        <v>610</v>
      </c>
      <c r="H951" s="244"/>
      <c r="I951" s="183">
        <f>I952+I953</f>
        <v>138.5</v>
      </c>
      <c r="J951" s="183">
        <f>J952+J953</f>
        <v>0</v>
      </c>
      <c r="K951" s="183">
        <f>K952+K953</f>
        <v>0</v>
      </c>
    </row>
    <row r="952" spans="2:11" ht="12.75" customHeight="1">
      <c r="B952" s="243" t="s">
        <v>273</v>
      </c>
      <c r="C952" s="307"/>
      <c r="D952" s="244" t="s">
        <v>226</v>
      </c>
      <c r="E952" s="244" t="s">
        <v>234</v>
      </c>
      <c r="F952" s="245" t="s">
        <v>529</v>
      </c>
      <c r="G952" s="244">
        <v>610</v>
      </c>
      <c r="H952" s="244" t="s">
        <v>297</v>
      </c>
      <c r="I952" s="183">
        <v>138.5</v>
      </c>
      <c r="J952" s="183"/>
      <c r="K952" s="183"/>
    </row>
    <row r="953" spans="2:11" ht="12.75" customHeight="1">
      <c r="B953" s="243" t="s">
        <v>274</v>
      </c>
      <c r="C953" s="307"/>
      <c r="D953" s="244" t="s">
        <v>226</v>
      </c>
      <c r="E953" s="244" t="s">
        <v>234</v>
      </c>
      <c r="F953" s="245" t="s">
        <v>529</v>
      </c>
      <c r="G953" s="244">
        <v>610</v>
      </c>
      <c r="H953" s="244" t="s">
        <v>333</v>
      </c>
      <c r="I953" s="183">
        <v>0</v>
      </c>
      <c r="J953" s="183">
        <v>0</v>
      </c>
      <c r="K953" s="183">
        <v>0</v>
      </c>
    </row>
    <row r="954" spans="2:11" ht="26.25" customHeight="1">
      <c r="B954" s="396" t="s">
        <v>639</v>
      </c>
      <c r="C954" s="307"/>
      <c r="D954" s="244" t="s">
        <v>226</v>
      </c>
      <c r="E954" s="244" t="s">
        <v>234</v>
      </c>
      <c r="F954" s="245" t="s">
        <v>532</v>
      </c>
      <c r="G954" s="244"/>
      <c r="H954" s="244"/>
      <c r="I954" s="183">
        <f>I955</f>
        <v>20</v>
      </c>
      <c r="J954" s="183">
        <f>J955</f>
        <v>20</v>
      </c>
      <c r="K954" s="183">
        <f>K955</f>
        <v>20</v>
      </c>
    </row>
    <row r="955" spans="2:11" ht="12.75" customHeight="1">
      <c r="B955" s="243" t="s">
        <v>533</v>
      </c>
      <c r="C955" s="307"/>
      <c r="D955" s="244" t="s">
        <v>226</v>
      </c>
      <c r="E955" s="244" t="s">
        <v>234</v>
      </c>
      <c r="F955" s="245" t="s">
        <v>534</v>
      </c>
      <c r="G955" s="244"/>
      <c r="H955" s="244"/>
      <c r="I955" s="183">
        <f>I956</f>
        <v>20</v>
      </c>
      <c r="J955" s="183">
        <f>J956</f>
        <v>20</v>
      </c>
      <c r="K955" s="183">
        <f>K956</f>
        <v>20</v>
      </c>
    </row>
    <row r="956" spans="2:11" ht="12.75" customHeight="1">
      <c r="B956" s="299" t="s">
        <v>289</v>
      </c>
      <c r="C956" s="307"/>
      <c r="D956" s="244" t="s">
        <v>226</v>
      </c>
      <c r="E956" s="244" t="s">
        <v>234</v>
      </c>
      <c r="F956" s="245" t="s">
        <v>534</v>
      </c>
      <c r="G956" s="244" t="s">
        <v>290</v>
      </c>
      <c r="H956" s="244"/>
      <c r="I956" s="183">
        <f>I957</f>
        <v>20</v>
      </c>
      <c r="J956" s="183">
        <f>J957</f>
        <v>20</v>
      </c>
      <c r="K956" s="183">
        <f>K957</f>
        <v>20</v>
      </c>
    </row>
    <row r="957" spans="2:11" ht="12.75" customHeight="1">
      <c r="B957" s="299" t="s">
        <v>291</v>
      </c>
      <c r="C957" s="307"/>
      <c r="D957" s="244" t="s">
        <v>226</v>
      </c>
      <c r="E957" s="244" t="s">
        <v>234</v>
      </c>
      <c r="F957" s="245" t="s">
        <v>534</v>
      </c>
      <c r="G957" s="244" t="s">
        <v>292</v>
      </c>
      <c r="H957" s="244"/>
      <c r="I957" s="183">
        <f>I958</f>
        <v>20</v>
      </c>
      <c r="J957" s="183">
        <f>J958</f>
        <v>20</v>
      </c>
      <c r="K957" s="183">
        <f>K958</f>
        <v>20</v>
      </c>
    </row>
    <row r="958" spans="2:11" ht="12.75" customHeight="1">
      <c r="B958" s="243" t="s">
        <v>273</v>
      </c>
      <c r="C958" s="307"/>
      <c r="D958" s="244" t="s">
        <v>226</v>
      </c>
      <c r="E958" s="244" t="s">
        <v>234</v>
      </c>
      <c r="F958" s="245" t="s">
        <v>534</v>
      </c>
      <c r="G958" s="244" t="s">
        <v>292</v>
      </c>
      <c r="H958" s="244">
        <v>2</v>
      </c>
      <c r="I958" s="183">
        <v>20</v>
      </c>
      <c r="J958" s="183">
        <v>20</v>
      </c>
      <c r="K958" s="183">
        <v>20</v>
      </c>
    </row>
    <row r="959" spans="2:11" ht="14.25" customHeight="1">
      <c r="B959" s="319" t="s">
        <v>235</v>
      </c>
      <c r="C959" s="300"/>
      <c r="D959" s="305" t="s">
        <v>226</v>
      </c>
      <c r="E959" s="305" t="s">
        <v>236</v>
      </c>
      <c r="F959" s="245"/>
      <c r="G959" s="286"/>
      <c r="H959" s="286"/>
      <c r="I959" s="183">
        <f>I960+I972</f>
        <v>5154.9</v>
      </c>
      <c r="J959" s="183">
        <f>J960+J972</f>
        <v>3853</v>
      </c>
      <c r="K959" s="183">
        <f>K960+K972</f>
        <v>4253</v>
      </c>
    </row>
    <row r="960" spans="2:11" ht="12.75" customHeight="1">
      <c r="B960" s="424" t="s">
        <v>524</v>
      </c>
      <c r="C960" s="307"/>
      <c r="D960" s="244" t="s">
        <v>226</v>
      </c>
      <c r="E960" s="244" t="s">
        <v>236</v>
      </c>
      <c r="F960" s="245" t="s">
        <v>451</v>
      </c>
      <c r="G960" s="286"/>
      <c r="H960" s="286"/>
      <c r="I960" s="183">
        <f>I961</f>
        <v>1522.5</v>
      </c>
      <c r="J960" s="183">
        <f>J961</f>
        <v>1213.6</v>
      </c>
      <c r="K960" s="183">
        <f>K961</f>
        <v>1413.6</v>
      </c>
    </row>
    <row r="961" spans="2:11" ht="14.25" customHeight="1">
      <c r="B961" s="427" t="s">
        <v>466</v>
      </c>
      <c r="C961" s="307"/>
      <c r="D961" s="244" t="s">
        <v>226</v>
      </c>
      <c r="E961" s="244" t="s">
        <v>236</v>
      </c>
      <c r="F961" s="245" t="s">
        <v>535</v>
      </c>
      <c r="G961" s="286"/>
      <c r="H961" s="286"/>
      <c r="I961" s="183">
        <f>I962</f>
        <v>1522.5</v>
      </c>
      <c r="J961" s="183">
        <f>J962</f>
        <v>1213.6</v>
      </c>
      <c r="K961" s="183">
        <f>K962</f>
        <v>1413.6</v>
      </c>
    </row>
    <row r="962" spans="2:11" ht="26.25" customHeight="1">
      <c r="B962" s="309" t="s">
        <v>536</v>
      </c>
      <c r="C962" s="313"/>
      <c r="D962" s="244" t="s">
        <v>226</v>
      </c>
      <c r="E962" s="244" t="s">
        <v>236</v>
      </c>
      <c r="F962" s="245" t="s">
        <v>535</v>
      </c>
      <c r="G962" s="286"/>
      <c r="H962" s="286"/>
      <c r="I962" s="183">
        <f>I963+I966+I969</f>
        <v>1522.5</v>
      </c>
      <c r="J962" s="183">
        <f>J963+J966+J969</f>
        <v>1213.6</v>
      </c>
      <c r="K962" s="183">
        <f>K963+K966+K969</f>
        <v>1413.6</v>
      </c>
    </row>
    <row r="963" spans="2:11" ht="40.5" customHeight="1">
      <c r="B963" s="309" t="s">
        <v>281</v>
      </c>
      <c r="C963" s="307"/>
      <c r="D963" s="244" t="s">
        <v>226</v>
      </c>
      <c r="E963" s="244" t="s">
        <v>236</v>
      </c>
      <c r="F963" s="245" t="s">
        <v>535</v>
      </c>
      <c r="G963" s="244" t="s">
        <v>282</v>
      </c>
      <c r="H963" s="286"/>
      <c r="I963" s="183">
        <f>I964</f>
        <v>1333</v>
      </c>
      <c r="J963" s="183">
        <f>J964</f>
        <v>1021.5</v>
      </c>
      <c r="K963" s="183">
        <f>K964</f>
        <v>1221.5</v>
      </c>
    </row>
    <row r="964" spans="2:11" ht="14.25" customHeight="1">
      <c r="B964" s="243" t="s">
        <v>283</v>
      </c>
      <c r="C964" s="307"/>
      <c r="D964" s="244" t="s">
        <v>226</v>
      </c>
      <c r="E964" s="244" t="s">
        <v>236</v>
      </c>
      <c r="F964" s="245" t="s">
        <v>535</v>
      </c>
      <c r="G964" s="244" t="s">
        <v>284</v>
      </c>
      <c r="H964" s="286"/>
      <c r="I964" s="183">
        <f>I965</f>
        <v>1333</v>
      </c>
      <c r="J964" s="183">
        <f>J965</f>
        <v>1021.5</v>
      </c>
      <c r="K964" s="183">
        <f>K965</f>
        <v>1221.5</v>
      </c>
    </row>
    <row r="965" spans="2:11" ht="14.25" customHeight="1">
      <c r="B965" s="243" t="s">
        <v>273</v>
      </c>
      <c r="C965" s="313"/>
      <c r="D965" s="244" t="s">
        <v>226</v>
      </c>
      <c r="E965" s="244" t="s">
        <v>236</v>
      </c>
      <c r="F965" s="245" t="s">
        <v>535</v>
      </c>
      <c r="G965" s="244" t="s">
        <v>284</v>
      </c>
      <c r="H965" s="286">
        <v>2</v>
      </c>
      <c r="I965" s="183">
        <v>1333</v>
      </c>
      <c r="J965" s="183">
        <v>1021.5</v>
      </c>
      <c r="K965" s="183">
        <v>1221.5</v>
      </c>
    </row>
    <row r="966" spans="2:11" ht="14.25" customHeight="1">
      <c r="B966" s="299" t="s">
        <v>289</v>
      </c>
      <c r="C966" s="300"/>
      <c r="D966" s="244" t="s">
        <v>226</v>
      </c>
      <c r="E966" s="244" t="s">
        <v>236</v>
      </c>
      <c r="F966" s="245" t="s">
        <v>535</v>
      </c>
      <c r="G966" s="244" t="s">
        <v>290</v>
      </c>
      <c r="H966" s="286"/>
      <c r="I966" s="183">
        <f>I967</f>
        <v>188.5</v>
      </c>
      <c r="J966" s="183">
        <f>J967</f>
        <v>192.1</v>
      </c>
      <c r="K966" s="183">
        <f>K967</f>
        <v>192.1</v>
      </c>
    </row>
    <row r="967" spans="2:11" ht="12.75" customHeight="1">
      <c r="B967" s="299" t="s">
        <v>291</v>
      </c>
      <c r="C967" s="307"/>
      <c r="D967" s="244" t="s">
        <v>226</v>
      </c>
      <c r="E967" s="244" t="s">
        <v>236</v>
      </c>
      <c r="F967" s="245" t="s">
        <v>535</v>
      </c>
      <c r="G967" s="244" t="s">
        <v>292</v>
      </c>
      <c r="H967" s="286"/>
      <c r="I967" s="183">
        <f>I968</f>
        <v>188.5</v>
      </c>
      <c r="J967" s="183">
        <f>J968</f>
        <v>192.1</v>
      </c>
      <c r="K967" s="183">
        <f>K968</f>
        <v>192.1</v>
      </c>
    </row>
    <row r="968" spans="2:11" ht="12.75" customHeight="1">
      <c r="B968" s="243" t="s">
        <v>273</v>
      </c>
      <c r="C968" s="307"/>
      <c r="D968" s="244" t="s">
        <v>226</v>
      </c>
      <c r="E968" s="244" t="s">
        <v>236</v>
      </c>
      <c r="F968" s="245" t="s">
        <v>535</v>
      </c>
      <c r="G968" s="244" t="s">
        <v>292</v>
      </c>
      <c r="H968" s="286">
        <v>2</v>
      </c>
      <c r="I968" s="183">
        <v>188.5</v>
      </c>
      <c r="J968" s="183">
        <v>192.1</v>
      </c>
      <c r="K968" s="183">
        <v>192.1</v>
      </c>
    </row>
    <row r="969" spans="2:11" ht="14.25" customHeight="1">
      <c r="B969" s="299" t="s">
        <v>293</v>
      </c>
      <c r="C969" s="313"/>
      <c r="D969" s="244" t="s">
        <v>226</v>
      </c>
      <c r="E969" s="244" t="s">
        <v>236</v>
      </c>
      <c r="F969" s="245" t="s">
        <v>535</v>
      </c>
      <c r="G969" s="244" t="s">
        <v>294</v>
      </c>
      <c r="H969" s="286"/>
      <c r="I969" s="183">
        <f>I970</f>
        <v>1</v>
      </c>
      <c r="J969" s="183">
        <f>J970</f>
        <v>0</v>
      </c>
      <c r="K969" s="183">
        <f>K970</f>
        <v>0</v>
      </c>
    </row>
    <row r="970" spans="2:11" ht="12.75" customHeight="1">
      <c r="B970" s="299" t="s">
        <v>295</v>
      </c>
      <c r="C970" s="313"/>
      <c r="D970" s="244" t="s">
        <v>226</v>
      </c>
      <c r="E970" s="244" t="s">
        <v>236</v>
      </c>
      <c r="F970" s="245" t="s">
        <v>535</v>
      </c>
      <c r="G970" s="244" t="s">
        <v>296</v>
      </c>
      <c r="H970" s="286"/>
      <c r="I970" s="183">
        <f>I971</f>
        <v>1</v>
      </c>
      <c r="J970" s="183">
        <f>J971</f>
        <v>0</v>
      </c>
      <c r="K970" s="183">
        <f>K971</f>
        <v>0</v>
      </c>
    </row>
    <row r="971" spans="2:11" ht="14.25" customHeight="1">
      <c r="B971" s="243" t="s">
        <v>273</v>
      </c>
      <c r="C971" s="313"/>
      <c r="D971" s="244" t="s">
        <v>226</v>
      </c>
      <c r="E971" s="244" t="s">
        <v>236</v>
      </c>
      <c r="F971" s="245" t="s">
        <v>535</v>
      </c>
      <c r="G971" s="244" t="s">
        <v>296</v>
      </c>
      <c r="H971" s="286">
        <v>2</v>
      </c>
      <c r="I971" s="183">
        <v>1</v>
      </c>
      <c r="J971" s="183"/>
      <c r="K971" s="183"/>
    </row>
    <row r="972" spans="2:11" ht="14.25" customHeight="1">
      <c r="B972" s="243" t="s">
        <v>277</v>
      </c>
      <c r="C972" s="300"/>
      <c r="D972" s="244" t="s">
        <v>226</v>
      </c>
      <c r="E972" s="244" t="s">
        <v>236</v>
      </c>
      <c r="F972" s="244" t="s">
        <v>278</v>
      </c>
      <c r="G972" s="244"/>
      <c r="H972" s="286"/>
      <c r="I972" s="183">
        <f>I973+I983</f>
        <v>3632.4</v>
      </c>
      <c r="J972" s="183">
        <f>J973</f>
        <v>2639.4</v>
      </c>
      <c r="K972" s="183">
        <f>K973</f>
        <v>2839.4</v>
      </c>
    </row>
    <row r="973" spans="2:11" ht="12.75" customHeight="1">
      <c r="B973" s="308" t="s">
        <v>303</v>
      </c>
      <c r="C973" s="307"/>
      <c r="D973" s="244" t="s">
        <v>226</v>
      </c>
      <c r="E973" s="244" t="s">
        <v>236</v>
      </c>
      <c r="F973" s="245" t="s">
        <v>304</v>
      </c>
      <c r="G973" s="244"/>
      <c r="H973" s="286"/>
      <c r="I973" s="183">
        <f>I974+I977+I980</f>
        <v>3543.5</v>
      </c>
      <c r="J973" s="183">
        <f>J974+J977+J980</f>
        <v>2639.4</v>
      </c>
      <c r="K973" s="183">
        <f>K974+K977+K980</f>
        <v>2839.4</v>
      </c>
    </row>
    <row r="974" spans="2:11" ht="40.5" customHeight="1">
      <c r="B974" s="309" t="s">
        <v>281</v>
      </c>
      <c r="C974" s="307"/>
      <c r="D974" s="244" t="s">
        <v>226</v>
      </c>
      <c r="E974" s="244" t="s">
        <v>236</v>
      </c>
      <c r="F974" s="245" t="s">
        <v>304</v>
      </c>
      <c r="G974" s="244" t="s">
        <v>282</v>
      </c>
      <c r="H974" s="286"/>
      <c r="I974" s="183">
        <f>I975</f>
        <v>3179</v>
      </c>
      <c r="J974" s="183">
        <f>J975</f>
        <v>2511.3</v>
      </c>
      <c r="K974" s="183">
        <f>K975</f>
        <v>2711.3</v>
      </c>
    </row>
    <row r="975" spans="2:11" ht="14.25" customHeight="1">
      <c r="B975" s="243" t="s">
        <v>283</v>
      </c>
      <c r="C975" s="313"/>
      <c r="D975" s="244" t="s">
        <v>226</v>
      </c>
      <c r="E975" s="244" t="s">
        <v>236</v>
      </c>
      <c r="F975" s="245" t="s">
        <v>304</v>
      </c>
      <c r="G975" s="244" t="s">
        <v>284</v>
      </c>
      <c r="H975" s="286"/>
      <c r="I975" s="183">
        <f>I976</f>
        <v>3179</v>
      </c>
      <c r="J975" s="183">
        <f>J976</f>
        <v>2511.3</v>
      </c>
      <c r="K975" s="183">
        <f>K976</f>
        <v>2711.3</v>
      </c>
    </row>
    <row r="976" spans="2:11" ht="12.75" customHeight="1">
      <c r="B976" s="243" t="s">
        <v>273</v>
      </c>
      <c r="C976" s="307"/>
      <c r="D976" s="244" t="s">
        <v>226</v>
      </c>
      <c r="E976" s="244" t="s">
        <v>236</v>
      </c>
      <c r="F976" s="245" t="s">
        <v>304</v>
      </c>
      <c r="G976" s="244" t="s">
        <v>284</v>
      </c>
      <c r="H976" s="286">
        <v>2</v>
      </c>
      <c r="I976" s="183">
        <v>3179</v>
      </c>
      <c r="J976" s="183">
        <v>2511.3</v>
      </c>
      <c r="K976" s="183">
        <v>2711.3</v>
      </c>
    </row>
    <row r="977" spans="2:11" ht="12.75" customHeight="1">
      <c r="B977" s="299" t="s">
        <v>289</v>
      </c>
      <c r="C977" s="318"/>
      <c r="D977" s="244" t="s">
        <v>226</v>
      </c>
      <c r="E977" s="244" t="s">
        <v>236</v>
      </c>
      <c r="F977" s="245" t="s">
        <v>304</v>
      </c>
      <c r="G977" s="244" t="s">
        <v>290</v>
      </c>
      <c r="H977" s="286"/>
      <c r="I977" s="183">
        <f>I978</f>
        <v>363.5</v>
      </c>
      <c r="J977" s="183">
        <f>J978</f>
        <v>128.1</v>
      </c>
      <c r="K977" s="183">
        <f>K978</f>
        <v>128.1</v>
      </c>
    </row>
    <row r="978" spans="2:11" ht="12.75" customHeight="1">
      <c r="B978" s="299" t="s">
        <v>291</v>
      </c>
      <c r="C978" s="307"/>
      <c r="D978" s="244" t="s">
        <v>226</v>
      </c>
      <c r="E978" s="244" t="s">
        <v>236</v>
      </c>
      <c r="F978" s="245" t="s">
        <v>304</v>
      </c>
      <c r="G978" s="244" t="s">
        <v>292</v>
      </c>
      <c r="H978" s="286"/>
      <c r="I978" s="183">
        <f>I979</f>
        <v>363.5</v>
      </c>
      <c r="J978" s="183">
        <f>J979</f>
        <v>128.1</v>
      </c>
      <c r="K978" s="183">
        <f>K979</f>
        <v>128.1</v>
      </c>
    </row>
    <row r="979" spans="2:11" ht="14.25" customHeight="1">
      <c r="B979" s="243" t="s">
        <v>273</v>
      </c>
      <c r="C979" s="307"/>
      <c r="D979" s="244" t="s">
        <v>226</v>
      </c>
      <c r="E979" s="244" t="s">
        <v>236</v>
      </c>
      <c r="F979" s="245" t="s">
        <v>304</v>
      </c>
      <c r="G979" s="244" t="s">
        <v>292</v>
      </c>
      <c r="H979" s="286">
        <v>2</v>
      </c>
      <c r="I979" s="183">
        <v>363.5</v>
      </c>
      <c r="J979" s="183">
        <v>128.1</v>
      </c>
      <c r="K979" s="183">
        <v>128.1</v>
      </c>
    </row>
    <row r="980" spans="2:11" ht="12.75" customHeight="1">
      <c r="B980" s="299" t="s">
        <v>293</v>
      </c>
      <c r="C980" s="307"/>
      <c r="D980" s="244" t="s">
        <v>226</v>
      </c>
      <c r="E980" s="244" t="s">
        <v>236</v>
      </c>
      <c r="F980" s="245" t="s">
        <v>304</v>
      </c>
      <c r="G980" s="244" t="s">
        <v>294</v>
      </c>
      <c r="H980" s="286"/>
      <c r="I980" s="183">
        <f>I981</f>
        <v>1</v>
      </c>
      <c r="J980" s="183">
        <f>J981</f>
        <v>0</v>
      </c>
      <c r="K980" s="183">
        <f>K981</f>
        <v>0</v>
      </c>
    </row>
    <row r="981" spans="2:11" ht="14.25" customHeight="1">
      <c r="B981" s="299" t="s">
        <v>295</v>
      </c>
      <c r="C981" s="307"/>
      <c r="D981" s="244" t="s">
        <v>226</v>
      </c>
      <c r="E981" s="244" t="s">
        <v>236</v>
      </c>
      <c r="F981" s="245" t="s">
        <v>304</v>
      </c>
      <c r="G981" s="244" t="s">
        <v>296</v>
      </c>
      <c r="H981" s="286"/>
      <c r="I981" s="183">
        <f>I982</f>
        <v>1</v>
      </c>
      <c r="J981" s="183">
        <f>J982</f>
        <v>0</v>
      </c>
      <c r="K981" s="183">
        <f>K982</f>
        <v>0</v>
      </c>
    </row>
    <row r="982" spans="2:11" ht="12.75" customHeight="1">
      <c r="B982" s="243" t="s">
        <v>273</v>
      </c>
      <c r="C982" s="300"/>
      <c r="D982" s="244" t="s">
        <v>226</v>
      </c>
      <c r="E982" s="244" t="s">
        <v>236</v>
      </c>
      <c r="F982" s="245" t="s">
        <v>304</v>
      </c>
      <c r="G982" s="244" t="s">
        <v>296</v>
      </c>
      <c r="H982" s="286">
        <v>2</v>
      </c>
      <c r="I982" s="183">
        <v>1</v>
      </c>
      <c r="J982" s="183"/>
      <c r="K982" s="183"/>
    </row>
    <row r="983" spans="2:11" ht="42" customHeight="1">
      <c r="B983" s="428" t="s">
        <v>285</v>
      </c>
      <c r="C983" s="300"/>
      <c r="D983" s="244" t="s">
        <v>226</v>
      </c>
      <c r="E983" s="244" t="s">
        <v>236</v>
      </c>
      <c r="F983" s="245" t="s">
        <v>286</v>
      </c>
      <c r="G983" s="244" t="s">
        <v>282</v>
      </c>
      <c r="H983" s="244"/>
      <c r="I983" s="183">
        <f>I985</f>
        <v>88.9</v>
      </c>
      <c r="J983" s="183">
        <f>J985</f>
        <v>0</v>
      </c>
      <c r="K983" s="183">
        <f>K985</f>
        <v>0</v>
      </c>
    </row>
    <row r="984" spans="2:11" ht="15.75" customHeight="1">
      <c r="B984" s="243" t="s">
        <v>283</v>
      </c>
      <c r="C984" s="307"/>
      <c r="D984" s="244" t="s">
        <v>226</v>
      </c>
      <c r="E984" s="244" t="s">
        <v>236</v>
      </c>
      <c r="F984" s="245" t="s">
        <v>286</v>
      </c>
      <c r="G984" s="244" t="s">
        <v>284</v>
      </c>
      <c r="H984" s="244"/>
      <c r="I984" s="183">
        <f>I985</f>
        <v>88.9</v>
      </c>
      <c r="J984" s="183">
        <f>J985</f>
        <v>0</v>
      </c>
      <c r="K984" s="183">
        <f>K985</f>
        <v>0</v>
      </c>
    </row>
    <row r="985" spans="2:11" ht="17.25" customHeight="1">
      <c r="B985" s="243" t="s">
        <v>274</v>
      </c>
      <c r="C985" s="307"/>
      <c r="D985" s="244" t="s">
        <v>226</v>
      </c>
      <c r="E985" s="244" t="s">
        <v>236</v>
      </c>
      <c r="F985" s="245" t="s">
        <v>286</v>
      </c>
      <c r="G985" s="244" t="s">
        <v>284</v>
      </c>
      <c r="H985" s="244" t="s">
        <v>333</v>
      </c>
      <c r="I985" s="183">
        <v>88.9</v>
      </c>
      <c r="J985" s="183"/>
      <c r="K985" s="183"/>
    </row>
    <row r="986" spans="2:11" ht="12.75" customHeight="1">
      <c r="B986" s="295" t="s">
        <v>243</v>
      </c>
      <c r="C986" s="307"/>
      <c r="D986" s="302" t="s">
        <v>244</v>
      </c>
      <c r="E986" s="302"/>
      <c r="F986" s="302"/>
      <c r="G986" s="302"/>
      <c r="H986" s="302"/>
      <c r="I986" s="294">
        <f>I987+I992</f>
        <v>452.9</v>
      </c>
      <c r="J986" s="294">
        <f>J987+J992</f>
        <v>566.6</v>
      </c>
      <c r="K986" s="294">
        <f>K987+K992</f>
        <v>539.6</v>
      </c>
    </row>
    <row r="987" spans="2:11" ht="12.75" customHeight="1">
      <c r="B987" s="319" t="s">
        <v>247</v>
      </c>
      <c r="C987" s="307"/>
      <c r="D987" s="305" t="s">
        <v>244</v>
      </c>
      <c r="E987" s="305" t="s">
        <v>248</v>
      </c>
      <c r="F987" s="245"/>
      <c r="G987" s="244"/>
      <c r="H987" s="244"/>
      <c r="I987" s="183">
        <f>I988</f>
        <v>30</v>
      </c>
      <c r="J987" s="183">
        <f>J988</f>
        <v>30</v>
      </c>
      <c r="K987" s="183">
        <f>K988</f>
        <v>30</v>
      </c>
    </row>
    <row r="988" spans="2:11" ht="18" customHeight="1">
      <c r="B988" s="299" t="s">
        <v>640</v>
      </c>
      <c r="C988" s="307"/>
      <c r="D988" s="244" t="s">
        <v>244</v>
      </c>
      <c r="E988" s="244" t="s">
        <v>248</v>
      </c>
      <c r="F988" s="245" t="s">
        <v>278</v>
      </c>
      <c r="G988" s="244"/>
      <c r="H988" s="244"/>
      <c r="I988" s="183">
        <f>I989</f>
        <v>30</v>
      </c>
      <c r="J988" s="183">
        <f>J989</f>
        <v>30</v>
      </c>
      <c r="K988" s="183">
        <f>K989</f>
        <v>30</v>
      </c>
    </row>
    <row r="989" spans="2:11" ht="12.75" customHeight="1">
      <c r="B989" s="243" t="s">
        <v>321</v>
      </c>
      <c r="C989" s="307"/>
      <c r="D989" s="244" t="s">
        <v>244</v>
      </c>
      <c r="E989" s="244" t="s">
        <v>248</v>
      </c>
      <c r="F989" s="245" t="s">
        <v>564</v>
      </c>
      <c r="G989" s="244" t="s">
        <v>320</v>
      </c>
      <c r="H989" s="244"/>
      <c r="I989" s="183">
        <f>I990</f>
        <v>30</v>
      </c>
      <c r="J989" s="183">
        <f>J990</f>
        <v>30</v>
      </c>
      <c r="K989" s="183">
        <f>K990</f>
        <v>30</v>
      </c>
    </row>
    <row r="990" spans="2:11" ht="14.25" customHeight="1">
      <c r="B990" s="243" t="s">
        <v>323</v>
      </c>
      <c r="C990" s="307"/>
      <c r="D990" s="244" t="s">
        <v>244</v>
      </c>
      <c r="E990" s="244" t="s">
        <v>248</v>
      </c>
      <c r="F990" s="245" t="s">
        <v>564</v>
      </c>
      <c r="G990" s="244" t="s">
        <v>322</v>
      </c>
      <c r="H990" s="244"/>
      <c r="I990" s="183">
        <f>I991</f>
        <v>30</v>
      </c>
      <c r="J990" s="183">
        <f>J991</f>
        <v>30</v>
      </c>
      <c r="K990" s="183">
        <f>K991</f>
        <v>30</v>
      </c>
    </row>
    <row r="991" spans="2:11" ht="12.75" customHeight="1">
      <c r="B991" s="243" t="s">
        <v>273</v>
      </c>
      <c r="C991" s="307"/>
      <c r="D991" s="244" t="s">
        <v>244</v>
      </c>
      <c r="E991" s="244" t="s">
        <v>248</v>
      </c>
      <c r="F991" s="245" t="s">
        <v>564</v>
      </c>
      <c r="G991" s="244" t="s">
        <v>322</v>
      </c>
      <c r="H991" s="244">
        <v>2</v>
      </c>
      <c r="I991" s="183">
        <v>30</v>
      </c>
      <c r="J991" s="183">
        <v>30</v>
      </c>
      <c r="K991" s="183">
        <v>30</v>
      </c>
    </row>
    <row r="992" spans="2:11" ht="12.75" customHeight="1">
      <c r="B992" s="319" t="s">
        <v>249</v>
      </c>
      <c r="C992" s="307"/>
      <c r="D992" s="305" t="s">
        <v>244</v>
      </c>
      <c r="E992" s="305" t="s">
        <v>250</v>
      </c>
      <c r="F992" s="245"/>
      <c r="G992" s="244"/>
      <c r="H992" s="244"/>
      <c r="I992" s="183">
        <f>I993+I1000</f>
        <v>422.9</v>
      </c>
      <c r="J992" s="183">
        <f>J993+J1000</f>
        <v>536.6</v>
      </c>
      <c r="K992" s="183">
        <f>K993+K1000</f>
        <v>509.6</v>
      </c>
    </row>
    <row r="993" spans="2:11" ht="15.75" customHeight="1" hidden="1">
      <c r="B993" s="291" t="s">
        <v>631</v>
      </c>
      <c r="C993" s="307"/>
      <c r="D993" s="286">
        <v>1000</v>
      </c>
      <c r="E993" s="286">
        <v>1004</v>
      </c>
      <c r="F993" s="245" t="s">
        <v>575</v>
      </c>
      <c r="G993" s="244"/>
      <c r="H993" s="244"/>
      <c r="I993" s="183">
        <f>I994</f>
        <v>0</v>
      </c>
      <c r="J993" s="183">
        <f>J994</f>
        <v>0</v>
      </c>
      <c r="K993" s="183">
        <f>K994</f>
        <v>0</v>
      </c>
    </row>
    <row r="994" spans="2:11" ht="27.75" customHeight="1" hidden="1">
      <c r="B994" s="349" t="s">
        <v>576</v>
      </c>
      <c r="C994" s="307"/>
      <c r="D994" s="286">
        <v>1000</v>
      </c>
      <c r="E994" s="286">
        <v>1004</v>
      </c>
      <c r="F994" s="321" t="s">
        <v>575</v>
      </c>
      <c r="G994" s="244"/>
      <c r="H994" s="244"/>
      <c r="I994" s="183">
        <f>I995</f>
        <v>0</v>
      </c>
      <c r="J994" s="183">
        <f>J995</f>
        <v>0</v>
      </c>
      <c r="K994" s="183">
        <f>K995</f>
        <v>0</v>
      </c>
    </row>
    <row r="995" spans="2:11" ht="12.75" customHeight="1" hidden="1">
      <c r="B995" s="429" t="s">
        <v>577</v>
      </c>
      <c r="C995" s="307"/>
      <c r="D995" s="286">
        <v>1000</v>
      </c>
      <c r="E995" s="286">
        <v>1004</v>
      </c>
      <c r="F995" s="321" t="s">
        <v>578</v>
      </c>
      <c r="G995" s="244"/>
      <c r="H995" s="244"/>
      <c r="I995" s="183">
        <f>I996</f>
        <v>0</v>
      </c>
      <c r="J995" s="183">
        <f>J996</f>
        <v>0</v>
      </c>
      <c r="K995" s="183">
        <f>K996</f>
        <v>0</v>
      </c>
    </row>
    <row r="996" spans="2:11" ht="12.75" customHeight="1" hidden="1">
      <c r="B996" s="243" t="s">
        <v>321</v>
      </c>
      <c r="C996" s="307"/>
      <c r="D996" s="286">
        <v>1000</v>
      </c>
      <c r="E996" s="286">
        <v>1004</v>
      </c>
      <c r="F996" s="321" t="s">
        <v>578</v>
      </c>
      <c r="G996" s="244" t="s">
        <v>320</v>
      </c>
      <c r="H996" s="244"/>
      <c r="I996" s="183">
        <f>I997</f>
        <v>0</v>
      </c>
      <c r="J996" s="183">
        <f>J997</f>
        <v>0</v>
      </c>
      <c r="K996" s="183">
        <f>K997</f>
        <v>0</v>
      </c>
    </row>
    <row r="997" spans="2:11" ht="14.25" customHeight="1" hidden="1">
      <c r="B997" s="243" t="s">
        <v>323</v>
      </c>
      <c r="C997" s="307"/>
      <c r="D997" s="286">
        <v>1000</v>
      </c>
      <c r="E997" s="286">
        <v>1004</v>
      </c>
      <c r="F997" s="321" t="s">
        <v>578</v>
      </c>
      <c r="G997" s="244" t="s">
        <v>322</v>
      </c>
      <c r="H997" s="244"/>
      <c r="I997" s="183">
        <f>I998+I999</f>
        <v>0</v>
      </c>
      <c r="J997" s="183">
        <f>J998+J999</f>
        <v>0</v>
      </c>
      <c r="K997" s="183">
        <f>K998+K999</f>
        <v>0</v>
      </c>
    </row>
    <row r="998" spans="2:11" ht="12.75" customHeight="1" hidden="1">
      <c r="B998" s="243" t="s">
        <v>273</v>
      </c>
      <c r="C998" s="380"/>
      <c r="D998" s="286">
        <v>1000</v>
      </c>
      <c r="E998" s="286">
        <v>1004</v>
      </c>
      <c r="F998" s="321" t="s">
        <v>578</v>
      </c>
      <c r="G998" s="244" t="s">
        <v>322</v>
      </c>
      <c r="H998" s="244" t="s">
        <v>297</v>
      </c>
      <c r="I998" s="183"/>
      <c r="J998" s="183"/>
      <c r="K998" s="183"/>
    </row>
    <row r="999" spans="2:11" ht="12.75" customHeight="1" hidden="1">
      <c r="B999" s="243" t="s">
        <v>274</v>
      </c>
      <c r="C999" s="380"/>
      <c r="D999" s="286">
        <v>1000</v>
      </c>
      <c r="E999" s="286">
        <v>1004</v>
      </c>
      <c r="F999" s="321" t="s">
        <v>578</v>
      </c>
      <c r="G999" s="244" t="s">
        <v>322</v>
      </c>
      <c r="H999" s="244" t="s">
        <v>333</v>
      </c>
      <c r="I999" s="183"/>
      <c r="J999" s="183"/>
      <c r="K999" s="183"/>
    </row>
    <row r="1000" spans="2:11" ht="40.5" customHeight="1">
      <c r="B1000" s="317" t="s">
        <v>582</v>
      </c>
      <c r="C1000" s="380"/>
      <c r="D1000" s="286">
        <v>1000</v>
      </c>
      <c r="E1000" s="286">
        <v>1004</v>
      </c>
      <c r="F1000" s="245" t="s">
        <v>583</v>
      </c>
      <c r="G1000" s="302"/>
      <c r="H1000" s="302"/>
      <c r="I1000" s="183">
        <f>I1001</f>
        <v>422.9</v>
      </c>
      <c r="J1000" s="183">
        <f>J1001</f>
        <v>536.6</v>
      </c>
      <c r="K1000" s="183">
        <f>K1001</f>
        <v>509.6</v>
      </c>
    </row>
    <row r="1001" spans="2:11" ht="12.75" customHeight="1">
      <c r="B1001" s="243" t="s">
        <v>321</v>
      </c>
      <c r="C1001" s="380"/>
      <c r="D1001" s="286">
        <v>1000</v>
      </c>
      <c r="E1001" s="286">
        <v>1004</v>
      </c>
      <c r="F1001" s="245" t="s">
        <v>583</v>
      </c>
      <c r="G1001" s="244" t="s">
        <v>320</v>
      </c>
      <c r="H1001" s="302"/>
      <c r="I1001" s="183">
        <f>I1002</f>
        <v>422.9</v>
      </c>
      <c r="J1001" s="183">
        <f>J1002</f>
        <v>536.6</v>
      </c>
      <c r="K1001" s="183">
        <f>K1002</f>
        <v>509.6</v>
      </c>
    </row>
    <row r="1002" spans="2:11" ht="12.75" customHeight="1">
      <c r="B1002" s="243" t="s">
        <v>323</v>
      </c>
      <c r="C1002" s="380"/>
      <c r="D1002" s="286">
        <v>1000</v>
      </c>
      <c r="E1002" s="286">
        <v>1004</v>
      </c>
      <c r="F1002" s="245" t="s">
        <v>583</v>
      </c>
      <c r="G1002" s="244" t="s">
        <v>322</v>
      </c>
      <c r="H1002" s="302"/>
      <c r="I1002" s="183">
        <f>I1003</f>
        <v>422.9</v>
      </c>
      <c r="J1002" s="183">
        <f>J1003</f>
        <v>536.6</v>
      </c>
      <c r="K1002" s="183">
        <f>K1003</f>
        <v>509.6</v>
      </c>
    </row>
    <row r="1003" spans="2:11" ht="12.75" customHeight="1">
      <c r="B1003" s="243" t="s">
        <v>274</v>
      </c>
      <c r="C1003" s="380"/>
      <c r="D1003" s="286">
        <v>1000</v>
      </c>
      <c r="E1003" s="286">
        <v>1004</v>
      </c>
      <c r="F1003" s="245" t="s">
        <v>583</v>
      </c>
      <c r="G1003" s="244" t="s">
        <v>322</v>
      </c>
      <c r="H1003" s="244">
        <v>3</v>
      </c>
      <c r="I1003" s="183">
        <v>422.9</v>
      </c>
      <c r="J1003" s="183">
        <v>536.6</v>
      </c>
      <c r="K1003" s="183">
        <v>509.6</v>
      </c>
    </row>
    <row r="1004" spans="2:11" ht="12.75" customHeight="1">
      <c r="B1004" s="319" t="s">
        <v>255</v>
      </c>
      <c r="C1004" s="307"/>
      <c r="D1004" s="305" t="s">
        <v>254</v>
      </c>
      <c r="E1004" s="305" t="s">
        <v>256</v>
      </c>
      <c r="F1004" s="302"/>
      <c r="G1004" s="302"/>
      <c r="H1004" s="302"/>
      <c r="I1004" s="294">
        <f>I1005</f>
        <v>307</v>
      </c>
      <c r="J1004" s="294">
        <f>J1005</f>
        <v>352</v>
      </c>
      <c r="K1004" s="294">
        <f>K1005</f>
        <v>352</v>
      </c>
    </row>
    <row r="1005" spans="2:11" ht="26.25" customHeight="1">
      <c r="B1005" s="334" t="s">
        <v>598</v>
      </c>
      <c r="C1005" s="380"/>
      <c r="D1005" s="244" t="s">
        <v>254</v>
      </c>
      <c r="E1005" s="244" t="s">
        <v>256</v>
      </c>
      <c r="F1005" s="245" t="s">
        <v>599</v>
      </c>
      <c r="G1005" s="244"/>
      <c r="H1005" s="244"/>
      <c r="I1005" s="183">
        <f>I1006</f>
        <v>307</v>
      </c>
      <c r="J1005" s="183">
        <f>J1006</f>
        <v>352</v>
      </c>
      <c r="K1005" s="183">
        <f>K1006</f>
        <v>352</v>
      </c>
    </row>
    <row r="1006" spans="2:11" ht="12.75" customHeight="1">
      <c r="B1006" s="243" t="s">
        <v>301</v>
      </c>
      <c r="C1006" s="380"/>
      <c r="D1006" s="244" t="s">
        <v>254</v>
      </c>
      <c r="E1006" s="244" t="s">
        <v>256</v>
      </c>
      <c r="F1006" s="245" t="s">
        <v>602</v>
      </c>
      <c r="G1006" s="244"/>
      <c r="H1006" s="244"/>
      <c r="I1006" s="183">
        <f>I1007+I1013+I1010</f>
        <v>307</v>
      </c>
      <c r="J1006" s="183">
        <f>J1007+J1013</f>
        <v>352</v>
      </c>
      <c r="K1006" s="183">
        <f>K1007+K1013</f>
        <v>352</v>
      </c>
    </row>
    <row r="1007" spans="2:11" ht="12.75" customHeight="1">
      <c r="B1007" s="299" t="s">
        <v>289</v>
      </c>
      <c r="C1007" s="380"/>
      <c r="D1007" s="244" t="s">
        <v>254</v>
      </c>
      <c r="E1007" s="244" t="s">
        <v>256</v>
      </c>
      <c r="F1007" s="245" t="s">
        <v>602</v>
      </c>
      <c r="G1007" s="244" t="s">
        <v>290</v>
      </c>
      <c r="H1007" s="244"/>
      <c r="I1007" s="183">
        <f>I1008</f>
        <v>293</v>
      </c>
      <c r="J1007" s="183">
        <f>J1008</f>
        <v>327</v>
      </c>
      <c r="K1007" s="183">
        <f>K1008</f>
        <v>327</v>
      </c>
    </row>
    <row r="1008" spans="2:11" ht="12.75" customHeight="1">
      <c r="B1008" s="299" t="s">
        <v>291</v>
      </c>
      <c r="C1008" s="380"/>
      <c r="D1008" s="244" t="s">
        <v>254</v>
      </c>
      <c r="E1008" s="244" t="s">
        <v>256</v>
      </c>
      <c r="F1008" s="245" t="s">
        <v>602</v>
      </c>
      <c r="G1008" s="244" t="s">
        <v>292</v>
      </c>
      <c r="H1008" s="244"/>
      <c r="I1008" s="183">
        <f>I1009</f>
        <v>293</v>
      </c>
      <c r="J1008" s="183">
        <f>J1009</f>
        <v>327</v>
      </c>
      <c r="K1008" s="183">
        <f>K1009</f>
        <v>327</v>
      </c>
    </row>
    <row r="1009" spans="2:11" ht="12.75" customHeight="1">
      <c r="B1009" s="310" t="s">
        <v>273</v>
      </c>
      <c r="C1009" s="380"/>
      <c r="D1009" s="244" t="s">
        <v>254</v>
      </c>
      <c r="E1009" s="244" t="s">
        <v>256</v>
      </c>
      <c r="F1009" s="245" t="s">
        <v>602</v>
      </c>
      <c r="G1009" s="244" t="s">
        <v>292</v>
      </c>
      <c r="H1009" s="244" t="s">
        <v>297</v>
      </c>
      <c r="I1009" s="183">
        <v>293</v>
      </c>
      <c r="J1009" s="183">
        <v>327</v>
      </c>
      <c r="K1009" s="183">
        <v>327</v>
      </c>
    </row>
    <row r="1010" spans="2:11" ht="12.75" customHeight="1" hidden="1">
      <c r="B1010" s="243" t="s">
        <v>321</v>
      </c>
      <c r="C1010" s="380"/>
      <c r="D1010" s="244" t="s">
        <v>254</v>
      </c>
      <c r="E1010" s="244" t="s">
        <v>256</v>
      </c>
      <c r="F1010" s="245" t="s">
        <v>602</v>
      </c>
      <c r="G1010" s="244" t="s">
        <v>320</v>
      </c>
      <c r="H1010" s="244"/>
      <c r="I1010" s="183">
        <f>I1011</f>
        <v>0</v>
      </c>
      <c r="J1010" s="183">
        <f>J1011</f>
        <v>0</v>
      </c>
      <c r="K1010" s="183">
        <f>K1011</f>
        <v>0</v>
      </c>
    </row>
    <row r="1011" spans="2:11" ht="12.75" customHeight="1" hidden="1">
      <c r="B1011" s="310" t="s">
        <v>603</v>
      </c>
      <c r="C1011" s="380"/>
      <c r="D1011" s="244" t="s">
        <v>254</v>
      </c>
      <c r="E1011" s="244" t="s">
        <v>256</v>
      </c>
      <c r="F1011" s="245" t="s">
        <v>602</v>
      </c>
      <c r="G1011" s="244" t="s">
        <v>325</v>
      </c>
      <c r="H1011" s="244"/>
      <c r="I1011" s="183">
        <f>I1012</f>
        <v>0</v>
      </c>
      <c r="J1011" s="183">
        <f>J1012</f>
        <v>0</v>
      </c>
      <c r="K1011" s="183">
        <f>K1012</f>
        <v>0</v>
      </c>
    </row>
    <row r="1012" spans="2:11" ht="12.75" customHeight="1" hidden="1">
      <c r="B1012" s="310" t="s">
        <v>603</v>
      </c>
      <c r="C1012" s="380"/>
      <c r="D1012" s="244" t="s">
        <v>254</v>
      </c>
      <c r="E1012" s="244" t="s">
        <v>256</v>
      </c>
      <c r="F1012" s="245" t="s">
        <v>602</v>
      </c>
      <c r="G1012" s="244" t="s">
        <v>325</v>
      </c>
      <c r="H1012" s="244" t="s">
        <v>297</v>
      </c>
      <c r="I1012" s="183"/>
      <c r="J1012" s="183"/>
      <c r="K1012" s="183"/>
    </row>
    <row r="1013" spans="2:11" ht="12.75" customHeight="1">
      <c r="B1013" s="342" t="s">
        <v>293</v>
      </c>
      <c r="C1013" s="380"/>
      <c r="D1013" s="244" t="s">
        <v>254</v>
      </c>
      <c r="E1013" s="244" t="s">
        <v>256</v>
      </c>
      <c r="F1013" s="245" t="s">
        <v>602</v>
      </c>
      <c r="G1013" s="244" t="s">
        <v>294</v>
      </c>
      <c r="H1013" s="244"/>
      <c r="I1013" s="183">
        <f>I1014</f>
        <v>14</v>
      </c>
      <c r="J1013" s="183">
        <f>J1014</f>
        <v>25</v>
      </c>
      <c r="K1013" s="183">
        <f>K1014</f>
        <v>25</v>
      </c>
    </row>
    <row r="1014" spans="2:11" ht="12.75" customHeight="1">
      <c r="B1014" s="342" t="s">
        <v>295</v>
      </c>
      <c r="C1014" s="380"/>
      <c r="D1014" s="244" t="s">
        <v>254</v>
      </c>
      <c r="E1014" s="244" t="s">
        <v>256</v>
      </c>
      <c r="F1014" s="245" t="s">
        <v>602</v>
      </c>
      <c r="G1014" s="244" t="s">
        <v>296</v>
      </c>
      <c r="H1014" s="244"/>
      <c r="I1014" s="183">
        <f>I1015</f>
        <v>14</v>
      </c>
      <c r="J1014" s="183">
        <f>J1015</f>
        <v>25</v>
      </c>
      <c r="K1014" s="183">
        <f>K1015</f>
        <v>25</v>
      </c>
    </row>
    <row r="1015" spans="2:11" ht="12.75" customHeight="1">
      <c r="B1015" s="310" t="s">
        <v>273</v>
      </c>
      <c r="C1015" s="380"/>
      <c r="D1015" s="244" t="s">
        <v>254</v>
      </c>
      <c r="E1015" s="244" t="s">
        <v>256</v>
      </c>
      <c r="F1015" s="245" t="s">
        <v>602</v>
      </c>
      <c r="G1015" s="244" t="s">
        <v>296</v>
      </c>
      <c r="H1015" s="244" t="s">
        <v>297</v>
      </c>
      <c r="I1015" s="183">
        <v>14</v>
      </c>
      <c r="J1015" s="183">
        <v>25</v>
      </c>
      <c r="K1015" s="183">
        <v>25</v>
      </c>
    </row>
    <row r="1016" spans="2:12" ht="15.75" customHeight="1">
      <c r="B1016" s="334" t="s">
        <v>641</v>
      </c>
      <c r="C1016" s="430">
        <v>908</v>
      </c>
      <c r="D1016" s="393"/>
      <c r="E1016" s="393"/>
      <c r="F1016" s="393"/>
      <c r="G1016" s="393"/>
      <c r="H1016" s="393"/>
      <c r="I1016" s="294">
        <f>I1045+I1029+I1023</f>
        <v>20794.5</v>
      </c>
      <c r="J1016" s="294">
        <f>J1017+J1045+J1029</f>
        <v>12216.5</v>
      </c>
      <c r="K1016" s="294">
        <f>K1017+K1045+K1029</f>
        <v>12667</v>
      </c>
      <c r="L1016" s="298"/>
    </row>
    <row r="1017" spans="2:11" ht="12.75" customHeight="1" hidden="1">
      <c r="B1017" s="295" t="s">
        <v>225</v>
      </c>
      <c r="C1017" s="375"/>
      <c r="D1017" s="302" t="s">
        <v>226</v>
      </c>
      <c r="E1017" s="420"/>
      <c r="F1017" s="302"/>
      <c r="G1017" s="302"/>
      <c r="H1017" s="302"/>
      <c r="I1017" s="183"/>
      <c r="J1017" s="183"/>
      <c r="K1017" s="183"/>
    </row>
    <row r="1018" spans="2:11" ht="12.75" customHeight="1" hidden="1">
      <c r="B1018" s="291" t="s">
        <v>272</v>
      </c>
      <c r="C1018" s="375"/>
      <c r="D1018" s="302"/>
      <c r="E1018" s="420"/>
      <c r="F1018" s="302"/>
      <c r="G1018" s="302"/>
      <c r="H1018" s="302" t="s">
        <v>537</v>
      </c>
      <c r="I1018" s="183">
        <f>I1053+I1065</f>
        <v>0</v>
      </c>
      <c r="J1018" s="183">
        <f>J1053+J1065</f>
        <v>0</v>
      </c>
      <c r="K1018" s="183">
        <f>K1053+K1065</f>
        <v>0</v>
      </c>
    </row>
    <row r="1019" spans="2:11" ht="12.75" customHeight="1">
      <c r="B1019" s="291" t="s">
        <v>273</v>
      </c>
      <c r="C1019" s="375"/>
      <c r="D1019" s="302"/>
      <c r="E1019" s="420"/>
      <c r="F1019" s="302"/>
      <c r="G1019" s="302"/>
      <c r="H1019" s="302" t="s">
        <v>297</v>
      </c>
      <c r="I1019" s="183">
        <f>I1037+I1054+I1066+I1070+I1097+I1100+I1103+I1108+I1111+I1114+I1058+I1042+I1079+I1088+I1084+I1028</f>
        <v>18472.899999999998</v>
      </c>
      <c r="J1019" s="183">
        <f>J1037+J1054+J1066+J1070+J1097+J1100+J1103+J1108+J1111+J1114+J1058+J1042+J1079+J1088</f>
        <v>12216.5</v>
      </c>
      <c r="K1019" s="183">
        <f>K1037+K1054+K1066+K1070+K1097+K1100+K1103+K1108+K1111+K1114+K1058+K1042+K1079+K1088</f>
        <v>12217</v>
      </c>
    </row>
    <row r="1020" spans="2:11" ht="12.75" customHeight="1">
      <c r="B1020" s="291" t="s">
        <v>274</v>
      </c>
      <c r="C1020" s="375"/>
      <c r="D1020" s="302"/>
      <c r="E1020" s="420"/>
      <c r="F1020" s="302"/>
      <c r="G1020" s="302"/>
      <c r="H1020" s="302" t="s">
        <v>333</v>
      </c>
      <c r="I1020" s="183">
        <f>I1074+I1117+I1059+I1043+I1080+I1089</f>
        <v>900.5</v>
      </c>
      <c r="J1020" s="183">
        <f>J1074+J1117+J1059+J1043+J1080+J1089</f>
        <v>0</v>
      </c>
      <c r="K1020" s="183">
        <f>K1074+K1117+K1059+K1043+K1080+K1089</f>
        <v>450</v>
      </c>
    </row>
    <row r="1021" spans="2:11" ht="12.75" customHeight="1">
      <c r="B1021" s="291" t="s">
        <v>275</v>
      </c>
      <c r="C1021" s="375"/>
      <c r="D1021" s="302"/>
      <c r="E1021" s="420"/>
      <c r="F1021" s="302"/>
      <c r="G1021" s="302"/>
      <c r="H1021" s="302" t="s">
        <v>307</v>
      </c>
      <c r="I1021" s="183">
        <f>I1060+I1044+I1090</f>
        <v>1421.1</v>
      </c>
      <c r="J1021" s="183">
        <f>J1060+J1044+J1090</f>
        <v>0</v>
      </c>
      <c r="K1021" s="183">
        <f>K1060+K1044+K1090</f>
        <v>0</v>
      </c>
    </row>
    <row r="1022" spans="2:11" ht="12.75" customHeight="1" hidden="1">
      <c r="B1022" s="291" t="s">
        <v>276</v>
      </c>
      <c r="C1022" s="375"/>
      <c r="D1022" s="302"/>
      <c r="E1022" s="420"/>
      <c r="F1022" s="302"/>
      <c r="G1022" s="302"/>
      <c r="H1022" s="302" t="s">
        <v>538</v>
      </c>
      <c r="I1022" s="183"/>
      <c r="J1022" s="183"/>
      <c r="K1022" s="183"/>
    </row>
    <row r="1023" spans="2:11" ht="12.75" customHeight="1">
      <c r="B1023" s="295" t="s">
        <v>185</v>
      </c>
      <c r="C1023" s="318"/>
      <c r="D1023" s="302" t="s">
        <v>186</v>
      </c>
      <c r="E1023" s="302"/>
      <c r="F1023" s="415"/>
      <c r="G1023" s="302"/>
      <c r="H1023" s="302"/>
      <c r="I1023" s="294">
        <f>I1024</f>
        <v>302</v>
      </c>
      <c r="J1023" s="294">
        <f>J1024</f>
        <v>0</v>
      </c>
      <c r="K1023" s="294">
        <f>K1024</f>
        <v>0</v>
      </c>
    </row>
    <row r="1024" spans="2:11" ht="12.75" customHeight="1">
      <c r="B1024" s="315" t="s">
        <v>199</v>
      </c>
      <c r="C1024" s="318"/>
      <c r="D1024" s="305" t="s">
        <v>186</v>
      </c>
      <c r="E1024" s="305" t="s">
        <v>200</v>
      </c>
      <c r="F1024" s="416"/>
      <c r="G1024" s="244"/>
      <c r="H1024" s="302"/>
      <c r="I1024" s="183">
        <f>I1025</f>
        <v>302</v>
      </c>
      <c r="J1024" s="183">
        <f>J1025</f>
        <v>0</v>
      </c>
      <c r="K1024" s="183">
        <f>K1025</f>
        <v>0</v>
      </c>
    </row>
    <row r="1025" spans="2:11" ht="28.5">
      <c r="B1025" s="309" t="s">
        <v>342</v>
      </c>
      <c r="C1025" s="375"/>
      <c r="D1025" s="244" t="s">
        <v>186</v>
      </c>
      <c r="E1025" s="244" t="s">
        <v>200</v>
      </c>
      <c r="F1025" s="244" t="s">
        <v>278</v>
      </c>
      <c r="G1025" s="302"/>
      <c r="H1025" s="302"/>
      <c r="I1025" s="183">
        <f>I1026</f>
        <v>302</v>
      </c>
      <c r="J1025" s="183">
        <f>J1026</f>
        <v>0</v>
      </c>
      <c r="K1025" s="183">
        <f>K1026</f>
        <v>0</v>
      </c>
    </row>
    <row r="1026" spans="2:11" ht="12.75" customHeight="1">
      <c r="B1026" s="299" t="s">
        <v>289</v>
      </c>
      <c r="C1026" s="375"/>
      <c r="D1026" s="244" t="s">
        <v>186</v>
      </c>
      <c r="E1026" s="244" t="s">
        <v>200</v>
      </c>
      <c r="F1026" s="358" t="s">
        <v>343</v>
      </c>
      <c r="G1026" s="287">
        <v>200</v>
      </c>
      <c r="H1026" s="287"/>
      <c r="I1026" s="183">
        <f>I1027</f>
        <v>302</v>
      </c>
      <c r="J1026" s="183">
        <f>J1027</f>
        <v>0</v>
      </c>
      <c r="K1026" s="183">
        <f>K1027</f>
        <v>0</v>
      </c>
    </row>
    <row r="1027" spans="2:11" ht="12.75" customHeight="1">
      <c r="B1027" s="299" t="s">
        <v>291</v>
      </c>
      <c r="C1027" s="375"/>
      <c r="D1027" s="244" t="s">
        <v>186</v>
      </c>
      <c r="E1027" s="244" t="s">
        <v>200</v>
      </c>
      <c r="F1027" s="358" t="s">
        <v>343</v>
      </c>
      <c r="G1027" s="287">
        <v>240</v>
      </c>
      <c r="H1027" s="287"/>
      <c r="I1027" s="183">
        <f>I1028</f>
        <v>302</v>
      </c>
      <c r="J1027" s="183">
        <f>J1028</f>
        <v>0</v>
      </c>
      <c r="K1027" s="183">
        <f>K1028</f>
        <v>0</v>
      </c>
    </row>
    <row r="1028" spans="2:11" ht="12.75" customHeight="1">
      <c r="B1028" s="243" t="s">
        <v>273</v>
      </c>
      <c r="C1028" s="375"/>
      <c r="D1028" s="244" t="s">
        <v>186</v>
      </c>
      <c r="E1028" s="244" t="s">
        <v>200</v>
      </c>
      <c r="F1028" s="358" t="s">
        <v>343</v>
      </c>
      <c r="G1028" s="287">
        <v>240</v>
      </c>
      <c r="H1028" s="287">
        <v>2</v>
      </c>
      <c r="I1028" s="183">
        <v>302</v>
      </c>
      <c r="J1028" s="183"/>
      <c r="K1028" s="183"/>
    </row>
    <row r="1029" spans="2:11" ht="12.75" customHeight="1">
      <c r="B1029" s="295" t="s">
        <v>225</v>
      </c>
      <c r="C1029" s="375"/>
      <c r="D1029" s="302"/>
      <c r="E1029" s="420"/>
      <c r="F1029" s="302"/>
      <c r="G1029" s="302"/>
      <c r="H1029" s="302"/>
      <c r="I1029" s="294">
        <f>I1030</f>
        <v>6564.7</v>
      </c>
      <c r="J1029" s="294">
        <f>J1030</f>
        <v>3281.5</v>
      </c>
      <c r="K1029" s="294">
        <f>K1030</f>
        <v>3281.5</v>
      </c>
    </row>
    <row r="1030" spans="2:11" ht="12.75" customHeight="1">
      <c r="B1030" s="423" t="s">
        <v>497</v>
      </c>
      <c r="C1030" s="380"/>
      <c r="D1030" s="305" t="s">
        <v>226</v>
      </c>
      <c r="E1030" s="305" t="s">
        <v>232</v>
      </c>
      <c r="F1030" s="316"/>
      <c r="G1030" s="316"/>
      <c r="H1030" s="316"/>
      <c r="I1030" s="183">
        <f>I1031+I1038</f>
        <v>6564.7</v>
      </c>
      <c r="J1030" s="183">
        <f>J1031+J1038</f>
        <v>3281.5</v>
      </c>
      <c r="K1030" s="183">
        <f>K1031+K1038</f>
        <v>3281.5</v>
      </c>
    </row>
    <row r="1031" spans="2:11" ht="28.5" customHeight="1">
      <c r="B1031" s="334" t="s">
        <v>511</v>
      </c>
      <c r="C1031" s="380"/>
      <c r="D1031" s="244" t="s">
        <v>226</v>
      </c>
      <c r="E1031" s="244" t="s">
        <v>232</v>
      </c>
      <c r="F1031" s="326" t="s">
        <v>512</v>
      </c>
      <c r="G1031" s="244"/>
      <c r="H1031" s="244"/>
      <c r="I1031" s="183">
        <f aca="true" t="shared" si="18" ref="I1031:I1036">I1032</f>
        <v>4920.9</v>
      </c>
      <c r="J1031" s="183">
        <f aca="true" t="shared" si="19" ref="J1031:J1036">J1032</f>
        <v>3281.5</v>
      </c>
      <c r="K1031" s="183">
        <f aca="true" t="shared" si="20" ref="K1031:K1036">K1032</f>
        <v>3281.5</v>
      </c>
    </row>
    <row r="1032" spans="2:11" ht="15.75" customHeight="1">
      <c r="B1032" s="342" t="s">
        <v>513</v>
      </c>
      <c r="C1032" s="380"/>
      <c r="D1032" s="244" t="s">
        <v>226</v>
      </c>
      <c r="E1032" s="244" t="s">
        <v>232</v>
      </c>
      <c r="F1032" s="326" t="s">
        <v>514</v>
      </c>
      <c r="G1032" s="244"/>
      <c r="H1032" s="244"/>
      <c r="I1032" s="183">
        <f t="shared" si="18"/>
        <v>4920.9</v>
      </c>
      <c r="J1032" s="183">
        <f t="shared" si="19"/>
        <v>3281.5</v>
      </c>
      <c r="K1032" s="183">
        <f t="shared" si="20"/>
        <v>3281.5</v>
      </c>
    </row>
    <row r="1033" spans="2:11" ht="54" customHeight="1">
      <c r="B1033" s="342" t="s">
        <v>515</v>
      </c>
      <c r="C1033" s="380"/>
      <c r="D1033" s="244" t="s">
        <v>226</v>
      </c>
      <c r="E1033" s="244" t="s">
        <v>232</v>
      </c>
      <c r="F1033" s="245" t="s">
        <v>516</v>
      </c>
      <c r="G1033" s="244"/>
      <c r="H1033" s="244"/>
      <c r="I1033" s="183">
        <f t="shared" si="18"/>
        <v>4920.9</v>
      </c>
      <c r="J1033" s="183">
        <f t="shared" si="19"/>
        <v>3281.5</v>
      </c>
      <c r="K1033" s="183">
        <f t="shared" si="20"/>
        <v>3281.5</v>
      </c>
    </row>
    <row r="1034" spans="2:11" ht="12.75" customHeight="1">
      <c r="B1034" s="308" t="s">
        <v>517</v>
      </c>
      <c r="C1034" s="380"/>
      <c r="D1034" s="244" t="s">
        <v>226</v>
      </c>
      <c r="E1034" s="244" t="s">
        <v>232</v>
      </c>
      <c r="F1034" s="245" t="s">
        <v>518</v>
      </c>
      <c r="G1034" s="244"/>
      <c r="H1034" s="244"/>
      <c r="I1034" s="183">
        <f t="shared" si="18"/>
        <v>4920.9</v>
      </c>
      <c r="J1034" s="183">
        <f t="shared" si="19"/>
        <v>3281.5</v>
      </c>
      <c r="K1034" s="183">
        <f t="shared" si="20"/>
        <v>3281.5</v>
      </c>
    </row>
    <row r="1035" spans="2:11" ht="12.75" customHeight="1">
      <c r="B1035" s="243" t="s">
        <v>458</v>
      </c>
      <c r="C1035" s="380"/>
      <c r="D1035" s="244" t="s">
        <v>226</v>
      </c>
      <c r="E1035" s="244" t="s">
        <v>232</v>
      </c>
      <c r="F1035" s="245" t="s">
        <v>518</v>
      </c>
      <c r="G1035" s="287">
        <v>600</v>
      </c>
      <c r="H1035" s="244"/>
      <c r="I1035" s="183">
        <f t="shared" si="18"/>
        <v>4920.9</v>
      </c>
      <c r="J1035" s="183">
        <f t="shared" si="19"/>
        <v>3281.5</v>
      </c>
      <c r="K1035" s="183">
        <f t="shared" si="20"/>
        <v>3281.5</v>
      </c>
    </row>
    <row r="1036" spans="2:11" ht="12.75" customHeight="1">
      <c r="B1036" s="243" t="s">
        <v>459</v>
      </c>
      <c r="C1036" s="380"/>
      <c r="D1036" s="244" t="s">
        <v>226</v>
      </c>
      <c r="E1036" s="244" t="s">
        <v>232</v>
      </c>
      <c r="F1036" s="245" t="s">
        <v>518</v>
      </c>
      <c r="G1036" s="287">
        <v>610</v>
      </c>
      <c r="H1036" s="244"/>
      <c r="I1036" s="183">
        <f t="shared" si="18"/>
        <v>4920.9</v>
      </c>
      <c r="J1036" s="183">
        <f t="shared" si="19"/>
        <v>3281.5</v>
      </c>
      <c r="K1036" s="183">
        <f t="shared" si="20"/>
        <v>3281.5</v>
      </c>
    </row>
    <row r="1037" spans="2:11" ht="12.75" customHeight="1">
      <c r="B1037" s="243" t="s">
        <v>273</v>
      </c>
      <c r="C1037" s="380"/>
      <c r="D1037" s="244" t="s">
        <v>226</v>
      </c>
      <c r="E1037" s="244" t="s">
        <v>232</v>
      </c>
      <c r="F1037" s="245" t="s">
        <v>518</v>
      </c>
      <c r="G1037" s="287">
        <v>610</v>
      </c>
      <c r="H1037" s="244" t="s">
        <v>297</v>
      </c>
      <c r="I1037" s="183">
        <v>4920.9</v>
      </c>
      <c r="J1037" s="183">
        <v>3281.5</v>
      </c>
      <c r="K1037" s="183">
        <v>3281.5</v>
      </c>
    </row>
    <row r="1038" spans="2:11" ht="12.75" customHeight="1">
      <c r="B1038" s="243" t="s">
        <v>522</v>
      </c>
      <c r="C1038" s="380"/>
      <c r="D1038" s="244" t="s">
        <v>226</v>
      </c>
      <c r="E1038" s="244" t="s">
        <v>232</v>
      </c>
      <c r="F1038" s="245" t="s">
        <v>523</v>
      </c>
      <c r="G1038" s="287"/>
      <c r="H1038" s="244"/>
      <c r="I1038" s="183">
        <f>I1039</f>
        <v>1643.8</v>
      </c>
      <c r="J1038" s="183">
        <f>J1039</f>
        <v>0</v>
      </c>
      <c r="K1038" s="183">
        <f>K1039</f>
        <v>0</v>
      </c>
    </row>
    <row r="1039" spans="2:11" ht="12.75" customHeight="1">
      <c r="B1039" s="308" t="s">
        <v>517</v>
      </c>
      <c r="C1039" s="380"/>
      <c r="D1039" s="244" t="s">
        <v>226</v>
      </c>
      <c r="E1039" s="244" t="s">
        <v>232</v>
      </c>
      <c r="F1039" s="245" t="s">
        <v>523</v>
      </c>
      <c r="G1039" s="287"/>
      <c r="H1039" s="244"/>
      <c r="I1039" s="183">
        <f>I1040</f>
        <v>1643.8</v>
      </c>
      <c r="J1039" s="183">
        <f>J1040</f>
        <v>0</v>
      </c>
      <c r="K1039" s="183">
        <f>K1040</f>
        <v>0</v>
      </c>
    </row>
    <row r="1040" spans="2:11" ht="12.75" customHeight="1">
      <c r="B1040" s="243" t="s">
        <v>458</v>
      </c>
      <c r="C1040" s="380"/>
      <c r="D1040" s="244" t="s">
        <v>226</v>
      </c>
      <c r="E1040" s="244" t="s">
        <v>232</v>
      </c>
      <c r="F1040" s="245" t="s">
        <v>523</v>
      </c>
      <c r="G1040" s="287">
        <v>600</v>
      </c>
      <c r="H1040" s="244"/>
      <c r="I1040" s="183">
        <f>I1041</f>
        <v>1643.8</v>
      </c>
      <c r="J1040" s="183">
        <f>J1041</f>
        <v>0</v>
      </c>
      <c r="K1040" s="183">
        <f>K1041</f>
        <v>0</v>
      </c>
    </row>
    <row r="1041" spans="2:11" ht="12.75" customHeight="1">
      <c r="B1041" s="243" t="s">
        <v>459</v>
      </c>
      <c r="C1041" s="380"/>
      <c r="D1041" s="244" t="s">
        <v>226</v>
      </c>
      <c r="E1041" s="244" t="s">
        <v>232</v>
      </c>
      <c r="F1041" s="245" t="s">
        <v>523</v>
      </c>
      <c r="G1041" s="287">
        <v>610</v>
      </c>
      <c r="H1041" s="244"/>
      <c r="I1041" s="183">
        <f>I1042+I1043+I1044</f>
        <v>1643.8</v>
      </c>
      <c r="J1041" s="183">
        <f>J1042+J1043+J1044</f>
        <v>0</v>
      </c>
      <c r="K1041" s="183">
        <f>K1042+K1043+K1044</f>
        <v>0</v>
      </c>
    </row>
    <row r="1042" spans="2:11" ht="12.75" customHeight="1">
      <c r="B1042" s="243" t="s">
        <v>273</v>
      </c>
      <c r="C1042" s="380"/>
      <c r="D1042" s="244" t="s">
        <v>226</v>
      </c>
      <c r="E1042" s="244" t="s">
        <v>232</v>
      </c>
      <c r="F1042" s="245" t="s">
        <v>523</v>
      </c>
      <c r="G1042" s="287">
        <v>610</v>
      </c>
      <c r="H1042" s="244" t="s">
        <v>297</v>
      </c>
      <c r="I1042" s="183">
        <v>82.2</v>
      </c>
      <c r="J1042" s="183"/>
      <c r="K1042" s="183"/>
    </row>
    <row r="1043" spans="2:11" ht="12.75" customHeight="1">
      <c r="B1043" s="243" t="s">
        <v>274</v>
      </c>
      <c r="C1043" s="380"/>
      <c r="D1043" s="244" t="s">
        <v>226</v>
      </c>
      <c r="E1043" s="244" t="s">
        <v>232</v>
      </c>
      <c r="F1043" s="245" t="s">
        <v>523</v>
      </c>
      <c r="G1043" s="287">
        <v>610</v>
      </c>
      <c r="H1043" s="244" t="s">
        <v>333</v>
      </c>
      <c r="I1043" s="183">
        <v>140.5</v>
      </c>
      <c r="J1043" s="183"/>
      <c r="K1043" s="183"/>
    </row>
    <row r="1044" spans="2:11" ht="12.75" customHeight="1">
      <c r="B1044" s="243" t="s">
        <v>275</v>
      </c>
      <c r="C1044" s="380"/>
      <c r="D1044" s="244" t="s">
        <v>226</v>
      </c>
      <c r="E1044" s="244" t="s">
        <v>232</v>
      </c>
      <c r="F1044" s="245" t="s">
        <v>523</v>
      </c>
      <c r="G1044" s="287">
        <v>610</v>
      </c>
      <c r="H1044" s="244" t="s">
        <v>307</v>
      </c>
      <c r="I1044" s="183">
        <v>1421.1</v>
      </c>
      <c r="J1044" s="183"/>
      <c r="K1044" s="183"/>
    </row>
    <row r="1045" spans="2:11" ht="12.75" customHeight="1">
      <c r="B1045" s="295" t="s">
        <v>237</v>
      </c>
      <c r="C1045" s="380"/>
      <c r="D1045" s="302" t="s">
        <v>238</v>
      </c>
      <c r="E1045" s="311"/>
      <c r="F1045" s="311"/>
      <c r="G1045" s="311"/>
      <c r="H1045" s="311"/>
      <c r="I1045" s="294">
        <f>I1046+I1091</f>
        <v>13927.8</v>
      </c>
      <c r="J1045" s="294">
        <f>J1046+J1091</f>
        <v>8935</v>
      </c>
      <c r="K1045" s="294">
        <f>K1046+K1091</f>
        <v>9385.5</v>
      </c>
    </row>
    <row r="1046" spans="2:11" ht="12.75" customHeight="1">
      <c r="B1046" s="319" t="s">
        <v>239</v>
      </c>
      <c r="C1046" s="380"/>
      <c r="D1046" s="305" t="s">
        <v>238</v>
      </c>
      <c r="E1046" s="305" t="s">
        <v>240</v>
      </c>
      <c r="F1046" s="244"/>
      <c r="G1046" s="244"/>
      <c r="H1046" s="244"/>
      <c r="I1046" s="365">
        <f>I1047+I1067+I1071+I1075</f>
        <v>10747.699999999999</v>
      </c>
      <c r="J1046" s="365">
        <f>J1047+J1067+J1071+J1075</f>
        <v>6907.799999999999</v>
      </c>
      <c r="K1046" s="365">
        <f>K1047+K1067+K1071+K1075</f>
        <v>7358.299999999999</v>
      </c>
    </row>
    <row r="1047" spans="2:11" ht="28.5" customHeight="1">
      <c r="B1047" s="334" t="s">
        <v>511</v>
      </c>
      <c r="C1047" s="380"/>
      <c r="D1047" s="244" t="s">
        <v>238</v>
      </c>
      <c r="E1047" s="244" t="s">
        <v>240</v>
      </c>
      <c r="F1047" s="326" t="s">
        <v>512</v>
      </c>
      <c r="G1047" s="244"/>
      <c r="H1047" s="244"/>
      <c r="I1047" s="183">
        <f>I1048+I1055</f>
        <v>9838.9</v>
      </c>
      <c r="J1047" s="183">
        <f>J1048</f>
        <v>6907.799999999999</v>
      </c>
      <c r="K1047" s="183">
        <f>K1048</f>
        <v>6907.799999999999</v>
      </c>
    </row>
    <row r="1048" spans="2:11" ht="27.75" customHeight="1">
      <c r="B1048" s="342" t="s">
        <v>539</v>
      </c>
      <c r="C1048" s="380"/>
      <c r="D1048" s="244" t="s">
        <v>238</v>
      </c>
      <c r="E1048" s="244" t="s">
        <v>240</v>
      </c>
      <c r="F1048" s="326" t="s">
        <v>540</v>
      </c>
      <c r="G1048" s="244"/>
      <c r="H1048" s="244"/>
      <c r="I1048" s="183">
        <f>I1049+I1061</f>
        <v>9838.9</v>
      </c>
      <c r="J1048" s="183">
        <f>J1049+J1061</f>
        <v>6907.799999999999</v>
      </c>
      <c r="K1048" s="183">
        <f>K1049+K1061</f>
        <v>6907.799999999999</v>
      </c>
    </row>
    <row r="1049" spans="2:11" ht="54" customHeight="1">
      <c r="B1049" s="342" t="s">
        <v>541</v>
      </c>
      <c r="C1049" s="380"/>
      <c r="D1049" s="244" t="s">
        <v>238</v>
      </c>
      <c r="E1049" s="244" t="s">
        <v>240</v>
      </c>
      <c r="F1049" s="326" t="s">
        <v>540</v>
      </c>
      <c r="G1049" s="244"/>
      <c r="H1049" s="244"/>
      <c r="I1049" s="183">
        <f>I1050</f>
        <v>2901.9</v>
      </c>
      <c r="J1049" s="183">
        <f>J1050</f>
        <v>2855.2</v>
      </c>
      <c r="K1049" s="183">
        <f>K1050</f>
        <v>2855.2</v>
      </c>
    </row>
    <row r="1050" spans="2:11" ht="12.75" customHeight="1">
      <c r="B1050" s="308" t="s">
        <v>542</v>
      </c>
      <c r="C1050" s="380"/>
      <c r="D1050" s="244" t="s">
        <v>238</v>
      </c>
      <c r="E1050" s="244" t="s">
        <v>240</v>
      </c>
      <c r="F1050" s="326" t="s">
        <v>540</v>
      </c>
      <c r="G1050" s="244"/>
      <c r="H1050" s="244"/>
      <c r="I1050" s="183">
        <f>I1051</f>
        <v>2901.9</v>
      </c>
      <c r="J1050" s="183">
        <f>J1051</f>
        <v>2855.2</v>
      </c>
      <c r="K1050" s="183">
        <f>K1051</f>
        <v>2855.2</v>
      </c>
    </row>
    <row r="1051" spans="2:11" ht="12.75" customHeight="1">
      <c r="B1051" s="243" t="s">
        <v>458</v>
      </c>
      <c r="C1051" s="380"/>
      <c r="D1051" s="244" t="s">
        <v>238</v>
      </c>
      <c r="E1051" s="244" t="s">
        <v>240</v>
      </c>
      <c r="F1051" s="326" t="s">
        <v>540</v>
      </c>
      <c r="G1051" s="287">
        <v>600</v>
      </c>
      <c r="H1051" s="244"/>
      <c r="I1051" s="183">
        <f>I1052</f>
        <v>2901.9</v>
      </c>
      <c r="J1051" s="183">
        <f>J1052</f>
        <v>2855.2</v>
      </c>
      <c r="K1051" s="183">
        <f>K1052</f>
        <v>2855.2</v>
      </c>
    </row>
    <row r="1052" spans="2:11" ht="12.75" customHeight="1">
      <c r="B1052" s="243" t="s">
        <v>459</v>
      </c>
      <c r="C1052" s="380"/>
      <c r="D1052" s="244" t="s">
        <v>238</v>
      </c>
      <c r="E1052" s="244" t="s">
        <v>240</v>
      </c>
      <c r="F1052" s="326" t="s">
        <v>540</v>
      </c>
      <c r="G1052" s="287">
        <v>610</v>
      </c>
      <c r="H1052" s="244"/>
      <c r="I1052" s="183">
        <f>I1054</f>
        <v>2901.9</v>
      </c>
      <c r="J1052" s="183">
        <f>J1054</f>
        <v>2855.2</v>
      </c>
      <c r="K1052" s="183">
        <f>K1053+K1054</f>
        <v>2855.2</v>
      </c>
    </row>
    <row r="1053" spans="2:11" ht="12.75" customHeight="1" hidden="1">
      <c r="B1053" s="243" t="s">
        <v>272</v>
      </c>
      <c r="C1053" s="380"/>
      <c r="D1053" s="244" t="s">
        <v>238</v>
      </c>
      <c r="E1053" s="244" t="s">
        <v>240</v>
      </c>
      <c r="F1053" s="326" t="s">
        <v>540</v>
      </c>
      <c r="G1053" s="287">
        <v>610</v>
      </c>
      <c r="H1053" s="244" t="s">
        <v>537</v>
      </c>
      <c r="I1053" s="183"/>
      <c r="J1053" s="183"/>
      <c r="K1053" s="183"/>
    </row>
    <row r="1054" spans="2:11" ht="12.75" customHeight="1">
      <c r="B1054" s="243" t="s">
        <v>273</v>
      </c>
      <c r="C1054" s="380"/>
      <c r="D1054" s="244" t="s">
        <v>238</v>
      </c>
      <c r="E1054" s="244" t="s">
        <v>240</v>
      </c>
      <c r="F1054" s="326" t="s">
        <v>540</v>
      </c>
      <c r="G1054" s="287">
        <v>610</v>
      </c>
      <c r="H1054" s="244" t="s">
        <v>297</v>
      </c>
      <c r="I1054" s="183">
        <v>2901.9</v>
      </c>
      <c r="J1054" s="183">
        <v>2855.2</v>
      </c>
      <c r="K1054" s="183">
        <v>2855.2</v>
      </c>
    </row>
    <row r="1055" spans="2:11" ht="54" customHeight="1" hidden="1">
      <c r="B1055" s="243" t="s">
        <v>543</v>
      </c>
      <c r="C1055" s="380"/>
      <c r="D1055" s="244" t="s">
        <v>238</v>
      </c>
      <c r="E1055" s="244" t="s">
        <v>240</v>
      </c>
      <c r="F1055" s="326" t="s">
        <v>544</v>
      </c>
      <c r="G1055" s="287"/>
      <c r="H1055" s="244"/>
      <c r="I1055" s="183">
        <f>I1056</f>
        <v>0</v>
      </c>
      <c r="J1055" s="183">
        <f>J1056</f>
        <v>0</v>
      </c>
      <c r="K1055" s="183">
        <f>K1056</f>
        <v>0</v>
      </c>
    </row>
    <row r="1056" spans="2:11" ht="12.75" customHeight="1" hidden="1">
      <c r="B1056" s="243" t="s">
        <v>458</v>
      </c>
      <c r="C1056" s="380"/>
      <c r="D1056" s="244" t="s">
        <v>238</v>
      </c>
      <c r="E1056" s="244" t="s">
        <v>240</v>
      </c>
      <c r="F1056" s="326" t="s">
        <v>544</v>
      </c>
      <c r="G1056" s="287">
        <v>600</v>
      </c>
      <c r="H1056" s="244"/>
      <c r="I1056" s="183">
        <f>I1057</f>
        <v>0</v>
      </c>
      <c r="J1056" s="183">
        <f>J1057</f>
        <v>0</v>
      </c>
      <c r="K1056" s="183">
        <f>K1057</f>
        <v>0</v>
      </c>
    </row>
    <row r="1057" spans="2:11" ht="12.75" customHeight="1" hidden="1">
      <c r="B1057" s="243" t="s">
        <v>459</v>
      </c>
      <c r="C1057" s="380"/>
      <c r="D1057" s="244" t="s">
        <v>238</v>
      </c>
      <c r="E1057" s="244" t="s">
        <v>240</v>
      </c>
      <c r="F1057" s="326" t="s">
        <v>544</v>
      </c>
      <c r="G1057" s="287">
        <v>610</v>
      </c>
      <c r="H1057" s="244"/>
      <c r="I1057" s="183">
        <f>I1058+I1059+I1060</f>
        <v>0</v>
      </c>
      <c r="J1057" s="183">
        <f>J1058+J1059+J1060</f>
        <v>0</v>
      </c>
      <c r="K1057" s="183">
        <f>K1058+K1059+K1060</f>
        <v>0</v>
      </c>
    </row>
    <row r="1058" spans="2:11" ht="12.75" customHeight="1" hidden="1">
      <c r="B1058" s="243" t="s">
        <v>273</v>
      </c>
      <c r="C1058" s="380"/>
      <c r="D1058" s="244" t="s">
        <v>238</v>
      </c>
      <c r="E1058" s="244" t="s">
        <v>240</v>
      </c>
      <c r="F1058" s="326" t="s">
        <v>544</v>
      </c>
      <c r="G1058" s="287">
        <v>610</v>
      </c>
      <c r="H1058" s="244" t="s">
        <v>297</v>
      </c>
      <c r="I1058" s="183"/>
      <c r="J1058" s="183"/>
      <c r="K1058" s="183"/>
    </row>
    <row r="1059" spans="2:11" ht="12.75" customHeight="1" hidden="1">
      <c r="B1059" s="299" t="s">
        <v>274</v>
      </c>
      <c r="C1059" s="380"/>
      <c r="D1059" s="244" t="s">
        <v>238</v>
      </c>
      <c r="E1059" s="244" t="s">
        <v>240</v>
      </c>
      <c r="F1059" s="326" t="s">
        <v>544</v>
      </c>
      <c r="G1059" s="287">
        <v>610</v>
      </c>
      <c r="H1059" s="244" t="s">
        <v>333</v>
      </c>
      <c r="I1059" s="183"/>
      <c r="J1059" s="183"/>
      <c r="K1059" s="183"/>
    </row>
    <row r="1060" spans="2:11" ht="12.75" customHeight="1" hidden="1">
      <c r="B1060" s="299" t="s">
        <v>275</v>
      </c>
      <c r="C1060" s="380"/>
      <c r="D1060" s="244" t="s">
        <v>238</v>
      </c>
      <c r="E1060" s="244" t="s">
        <v>240</v>
      </c>
      <c r="F1060" s="326" t="s">
        <v>544</v>
      </c>
      <c r="G1060" s="287">
        <v>610</v>
      </c>
      <c r="H1060" s="244" t="s">
        <v>307</v>
      </c>
      <c r="I1060" s="183"/>
      <c r="J1060" s="183"/>
      <c r="K1060" s="183"/>
    </row>
    <row r="1061" spans="2:11" ht="66.75" customHeight="1">
      <c r="B1061" s="322" t="s">
        <v>545</v>
      </c>
      <c r="C1061" s="380"/>
      <c r="D1061" s="244" t="s">
        <v>238</v>
      </c>
      <c r="E1061" s="244" t="s">
        <v>240</v>
      </c>
      <c r="F1061" s="339" t="s">
        <v>546</v>
      </c>
      <c r="G1061" s="244"/>
      <c r="H1061" s="244"/>
      <c r="I1061" s="183">
        <f>I1062</f>
        <v>6937</v>
      </c>
      <c r="J1061" s="183">
        <f>J1062</f>
        <v>4052.6</v>
      </c>
      <c r="K1061" s="183">
        <f>K1062</f>
        <v>4052.6</v>
      </c>
    </row>
    <row r="1062" spans="2:11" ht="12.75" customHeight="1">
      <c r="B1062" s="308" t="s">
        <v>542</v>
      </c>
      <c r="C1062" s="380"/>
      <c r="D1062" s="244" t="s">
        <v>238</v>
      </c>
      <c r="E1062" s="244" t="s">
        <v>240</v>
      </c>
      <c r="F1062" s="339" t="s">
        <v>546</v>
      </c>
      <c r="G1062" s="244"/>
      <c r="H1062" s="244"/>
      <c r="I1062" s="183">
        <f>I1063</f>
        <v>6937</v>
      </c>
      <c r="J1062" s="183">
        <f>J1063</f>
        <v>4052.6</v>
      </c>
      <c r="K1062" s="183">
        <f>K1063</f>
        <v>4052.6</v>
      </c>
    </row>
    <row r="1063" spans="2:11" ht="12.75" customHeight="1">
      <c r="B1063" s="243" t="s">
        <v>458</v>
      </c>
      <c r="C1063" s="380"/>
      <c r="D1063" s="244" t="s">
        <v>238</v>
      </c>
      <c r="E1063" s="244" t="s">
        <v>240</v>
      </c>
      <c r="F1063" s="339" t="s">
        <v>546</v>
      </c>
      <c r="G1063" s="287">
        <v>600</v>
      </c>
      <c r="H1063" s="244"/>
      <c r="I1063" s="183">
        <f>I1064</f>
        <v>6937</v>
      </c>
      <c r="J1063" s="183">
        <f>J1064</f>
        <v>4052.6</v>
      </c>
      <c r="K1063" s="183">
        <f>K1064</f>
        <v>4052.6</v>
      </c>
    </row>
    <row r="1064" spans="2:11" ht="12.75" customHeight="1">
      <c r="B1064" s="243" t="s">
        <v>459</v>
      </c>
      <c r="C1064" s="380"/>
      <c r="D1064" s="244" t="s">
        <v>238</v>
      </c>
      <c r="E1064" s="244" t="s">
        <v>240</v>
      </c>
      <c r="F1064" s="339" t="s">
        <v>546</v>
      </c>
      <c r="G1064" s="287">
        <v>610</v>
      </c>
      <c r="H1064" s="244"/>
      <c r="I1064" s="183">
        <f>I1065+I1066</f>
        <v>6937</v>
      </c>
      <c r="J1064" s="183">
        <f>J1065+J1066</f>
        <v>4052.6</v>
      </c>
      <c r="K1064" s="183">
        <f>K1065+K1066</f>
        <v>4052.6</v>
      </c>
    </row>
    <row r="1065" spans="2:11" ht="12.75" customHeight="1" hidden="1">
      <c r="B1065" s="243" t="s">
        <v>272</v>
      </c>
      <c r="C1065" s="380"/>
      <c r="D1065" s="244" t="s">
        <v>238</v>
      </c>
      <c r="E1065" s="244" t="s">
        <v>240</v>
      </c>
      <c r="F1065" s="339" t="s">
        <v>546</v>
      </c>
      <c r="G1065" s="287">
        <v>610</v>
      </c>
      <c r="H1065" s="244" t="s">
        <v>537</v>
      </c>
      <c r="I1065" s="183"/>
      <c r="J1065" s="183"/>
      <c r="K1065" s="183"/>
    </row>
    <row r="1066" spans="2:11" ht="12.75" customHeight="1">
      <c r="B1066" s="243" t="s">
        <v>273</v>
      </c>
      <c r="C1066" s="380"/>
      <c r="D1066" s="244" t="s">
        <v>238</v>
      </c>
      <c r="E1066" s="244" t="s">
        <v>240</v>
      </c>
      <c r="F1066" s="339" t="s">
        <v>546</v>
      </c>
      <c r="G1066" s="287">
        <v>610</v>
      </c>
      <c r="H1066" s="244" t="s">
        <v>297</v>
      </c>
      <c r="I1066" s="183">
        <v>6937</v>
      </c>
      <c r="J1066" s="183">
        <v>4052.6</v>
      </c>
      <c r="K1066" s="183">
        <v>4052.6</v>
      </c>
    </row>
    <row r="1067" spans="2:11" ht="26.25" customHeight="1" hidden="1">
      <c r="B1067" s="322" t="s">
        <v>547</v>
      </c>
      <c r="C1067" s="380"/>
      <c r="D1067" s="244" t="s">
        <v>238</v>
      </c>
      <c r="E1067" s="244" t="s">
        <v>240</v>
      </c>
      <c r="F1067" s="339" t="s">
        <v>548</v>
      </c>
      <c r="G1067" s="244"/>
      <c r="H1067" s="244"/>
      <c r="I1067" s="183">
        <f>I1068</f>
        <v>0</v>
      </c>
      <c r="J1067" s="183">
        <f>J1068</f>
        <v>0</v>
      </c>
      <c r="K1067" s="183">
        <f>K1068</f>
        <v>0</v>
      </c>
    </row>
    <row r="1068" spans="2:11" ht="12.75" customHeight="1" hidden="1">
      <c r="B1068" s="299" t="s">
        <v>289</v>
      </c>
      <c r="C1068" s="380"/>
      <c r="D1068" s="244" t="s">
        <v>238</v>
      </c>
      <c r="E1068" s="244" t="s">
        <v>240</v>
      </c>
      <c r="F1068" s="339" t="s">
        <v>549</v>
      </c>
      <c r="G1068" s="287">
        <v>200</v>
      </c>
      <c r="H1068" s="244"/>
      <c r="I1068" s="183">
        <f>I1069</f>
        <v>0</v>
      </c>
      <c r="J1068" s="183">
        <f>J1069</f>
        <v>0</v>
      </c>
      <c r="K1068" s="183">
        <f>K1069</f>
        <v>0</v>
      </c>
    </row>
    <row r="1069" spans="2:11" ht="12.75" customHeight="1" hidden="1">
      <c r="B1069" s="299" t="s">
        <v>291</v>
      </c>
      <c r="C1069" s="380"/>
      <c r="D1069" s="244" t="s">
        <v>238</v>
      </c>
      <c r="E1069" s="244" t="s">
        <v>240</v>
      </c>
      <c r="F1069" s="339" t="s">
        <v>549</v>
      </c>
      <c r="G1069" s="287">
        <v>240</v>
      </c>
      <c r="H1069" s="244"/>
      <c r="I1069" s="183">
        <f>I1070</f>
        <v>0</v>
      </c>
      <c r="J1069" s="183">
        <f>J1070</f>
        <v>0</v>
      </c>
      <c r="K1069" s="183">
        <f>K1070</f>
        <v>0</v>
      </c>
    </row>
    <row r="1070" spans="2:11" ht="12.75" customHeight="1" hidden="1">
      <c r="B1070" s="243" t="s">
        <v>273</v>
      </c>
      <c r="C1070" s="380"/>
      <c r="D1070" s="244" t="s">
        <v>238</v>
      </c>
      <c r="E1070" s="244" t="s">
        <v>240</v>
      </c>
      <c r="F1070" s="339" t="s">
        <v>549</v>
      </c>
      <c r="G1070" s="287">
        <v>240</v>
      </c>
      <c r="H1070" s="244" t="s">
        <v>297</v>
      </c>
      <c r="I1070" s="183"/>
      <c r="J1070" s="183"/>
      <c r="K1070" s="183"/>
    </row>
    <row r="1071" spans="2:11" ht="26.25" customHeight="1" hidden="1">
      <c r="B1071" s="243" t="s">
        <v>422</v>
      </c>
      <c r="C1071" s="380"/>
      <c r="D1071" s="244" t="s">
        <v>238</v>
      </c>
      <c r="E1071" s="244" t="s">
        <v>240</v>
      </c>
      <c r="F1071" s="245" t="s">
        <v>423</v>
      </c>
      <c r="G1071" s="244"/>
      <c r="H1071" s="244"/>
      <c r="I1071" s="183">
        <f>I1072</f>
        <v>0</v>
      </c>
      <c r="J1071" s="183">
        <f>J1072</f>
        <v>0</v>
      </c>
      <c r="K1071" s="183">
        <f>K1072</f>
        <v>0</v>
      </c>
    </row>
    <row r="1072" spans="2:11" ht="12.75" customHeight="1" hidden="1">
      <c r="B1072" s="243" t="s">
        <v>458</v>
      </c>
      <c r="C1072" s="380"/>
      <c r="D1072" s="244" t="s">
        <v>238</v>
      </c>
      <c r="E1072" s="244" t="s">
        <v>240</v>
      </c>
      <c r="F1072" s="245" t="s">
        <v>423</v>
      </c>
      <c r="G1072" s="244" t="s">
        <v>363</v>
      </c>
      <c r="H1072" s="244"/>
      <c r="I1072" s="183">
        <f>I1073</f>
        <v>0</v>
      </c>
      <c r="J1072" s="183">
        <f>J1073</f>
        <v>0</v>
      </c>
      <c r="K1072" s="183">
        <f>K1073</f>
        <v>0</v>
      </c>
    </row>
    <row r="1073" spans="2:11" ht="12.75" customHeight="1" hidden="1">
      <c r="B1073" s="243" t="s">
        <v>459</v>
      </c>
      <c r="C1073" s="380"/>
      <c r="D1073" s="244" t="s">
        <v>238</v>
      </c>
      <c r="E1073" s="244" t="s">
        <v>240</v>
      </c>
      <c r="F1073" s="245" t="s">
        <v>423</v>
      </c>
      <c r="G1073" s="244" t="s">
        <v>463</v>
      </c>
      <c r="H1073" s="244"/>
      <c r="I1073" s="183">
        <f>I1074</f>
        <v>0</v>
      </c>
      <c r="J1073" s="183">
        <f>J1074</f>
        <v>0</v>
      </c>
      <c r="K1073" s="183">
        <f>K1074</f>
        <v>0</v>
      </c>
    </row>
    <row r="1074" spans="2:11" ht="12.75" customHeight="1" hidden="1">
      <c r="B1074" s="299" t="s">
        <v>274</v>
      </c>
      <c r="C1074" s="380"/>
      <c r="D1074" s="244" t="s">
        <v>238</v>
      </c>
      <c r="E1074" s="244" t="s">
        <v>240</v>
      </c>
      <c r="F1074" s="245" t="s">
        <v>423</v>
      </c>
      <c r="G1074" s="244" t="s">
        <v>463</v>
      </c>
      <c r="H1074" s="244" t="s">
        <v>333</v>
      </c>
      <c r="I1074" s="183"/>
      <c r="J1074" s="183"/>
      <c r="K1074" s="183"/>
    </row>
    <row r="1075" spans="2:11" ht="28.5" customHeight="1">
      <c r="B1075" s="431" t="s">
        <v>642</v>
      </c>
      <c r="C1075" s="380"/>
      <c r="D1075" s="244" t="s">
        <v>238</v>
      </c>
      <c r="E1075" s="244" t="s">
        <v>240</v>
      </c>
      <c r="F1075" s="245" t="s">
        <v>548</v>
      </c>
      <c r="G1075" s="244"/>
      <c r="H1075" s="244"/>
      <c r="I1075" s="183">
        <f>I1076+I1085+I1081</f>
        <v>908.8000000000001</v>
      </c>
      <c r="J1075" s="183">
        <f>J1076+J1085</f>
        <v>0</v>
      </c>
      <c r="K1075" s="183">
        <f>K1076+K1085</f>
        <v>450.5</v>
      </c>
    </row>
    <row r="1076" spans="2:11" ht="28.5" customHeight="1">
      <c r="B1076" s="309" t="s">
        <v>551</v>
      </c>
      <c r="C1076" s="380"/>
      <c r="D1076" s="244" t="s">
        <v>238</v>
      </c>
      <c r="E1076" s="244" t="s">
        <v>240</v>
      </c>
      <c r="F1076" s="245" t="s">
        <v>552</v>
      </c>
      <c r="G1076" s="244"/>
      <c r="H1076" s="244"/>
      <c r="I1076" s="183">
        <f>I1077</f>
        <v>104</v>
      </c>
      <c r="J1076" s="183">
        <f>J1077</f>
        <v>0</v>
      </c>
      <c r="K1076" s="183">
        <f>K1077</f>
        <v>0</v>
      </c>
    </row>
    <row r="1077" spans="2:11" ht="12.75" customHeight="1">
      <c r="B1077" s="299" t="s">
        <v>289</v>
      </c>
      <c r="C1077" s="380"/>
      <c r="D1077" s="244" t="s">
        <v>238</v>
      </c>
      <c r="E1077" s="244" t="s">
        <v>240</v>
      </c>
      <c r="F1077" s="245" t="s">
        <v>552</v>
      </c>
      <c r="G1077" s="244" t="s">
        <v>290</v>
      </c>
      <c r="H1077" s="244"/>
      <c r="I1077" s="183">
        <f>I1078</f>
        <v>104</v>
      </c>
      <c r="J1077" s="183">
        <f>J1078</f>
        <v>0</v>
      </c>
      <c r="K1077" s="183">
        <f>K1078</f>
        <v>0</v>
      </c>
    </row>
    <row r="1078" spans="2:11" ht="12.75" customHeight="1">
      <c r="B1078" s="299" t="s">
        <v>291</v>
      </c>
      <c r="C1078" s="380"/>
      <c r="D1078" s="244" t="s">
        <v>238</v>
      </c>
      <c r="E1078" s="244" t="s">
        <v>240</v>
      </c>
      <c r="F1078" s="245" t="s">
        <v>552</v>
      </c>
      <c r="G1078" s="244" t="s">
        <v>292</v>
      </c>
      <c r="H1078" s="244"/>
      <c r="I1078" s="183">
        <f>I1079+I1080</f>
        <v>104</v>
      </c>
      <c r="J1078" s="183">
        <f>J1079+J1080</f>
        <v>0</v>
      </c>
      <c r="K1078" s="183">
        <f>K1079+K1080</f>
        <v>0</v>
      </c>
    </row>
    <row r="1079" spans="2:11" ht="12.75" customHeight="1">
      <c r="B1079" s="243" t="s">
        <v>273</v>
      </c>
      <c r="C1079" s="380"/>
      <c r="D1079" s="244" t="s">
        <v>238</v>
      </c>
      <c r="E1079" s="244" t="s">
        <v>240</v>
      </c>
      <c r="F1079" s="245" t="s">
        <v>552</v>
      </c>
      <c r="G1079" s="244" t="s">
        <v>292</v>
      </c>
      <c r="H1079" s="244" t="s">
        <v>297</v>
      </c>
      <c r="I1079" s="183">
        <v>24</v>
      </c>
      <c r="J1079" s="183">
        <v>0</v>
      </c>
      <c r="K1079" s="183">
        <v>0</v>
      </c>
    </row>
    <row r="1080" spans="2:11" ht="12.75" customHeight="1">
      <c r="B1080" s="243" t="s">
        <v>274</v>
      </c>
      <c r="C1080" s="380"/>
      <c r="D1080" s="244" t="s">
        <v>238</v>
      </c>
      <c r="E1080" s="244" t="s">
        <v>240</v>
      </c>
      <c r="F1080" s="245" t="s">
        <v>552</v>
      </c>
      <c r="G1080" s="244" t="s">
        <v>292</v>
      </c>
      <c r="H1080" s="244" t="s">
        <v>333</v>
      </c>
      <c r="I1080" s="183">
        <v>80</v>
      </c>
      <c r="J1080" s="183">
        <v>0</v>
      </c>
      <c r="K1080" s="183">
        <v>0</v>
      </c>
    </row>
    <row r="1081" spans="2:11" ht="28.5" customHeight="1">
      <c r="B1081" s="309" t="s">
        <v>553</v>
      </c>
      <c r="C1081" s="380"/>
      <c r="D1081" s="244" t="s">
        <v>238</v>
      </c>
      <c r="E1081" s="244" t="s">
        <v>240</v>
      </c>
      <c r="F1081" s="245" t="s">
        <v>554</v>
      </c>
      <c r="G1081" s="244"/>
      <c r="H1081" s="244"/>
      <c r="I1081" s="183">
        <f>I1082</f>
        <v>193.6</v>
      </c>
      <c r="J1081" s="183"/>
      <c r="K1081" s="183"/>
    </row>
    <row r="1082" spans="2:11" ht="12.75" customHeight="1">
      <c r="B1082" s="299" t="s">
        <v>289</v>
      </c>
      <c r="C1082" s="380"/>
      <c r="D1082" s="244" t="s">
        <v>238</v>
      </c>
      <c r="E1082" s="244" t="s">
        <v>240</v>
      </c>
      <c r="F1082" s="245" t="s">
        <v>554</v>
      </c>
      <c r="G1082" s="244" t="s">
        <v>290</v>
      </c>
      <c r="H1082" s="244"/>
      <c r="I1082" s="183">
        <f>I1083</f>
        <v>193.6</v>
      </c>
      <c r="J1082" s="183"/>
      <c r="K1082" s="183"/>
    </row>
    <row r="1083" spans="2:11" ht="12.75" customHeight="1">
      <c r="B1083" s="299" t="s">
        <v>291</v>
      </c>
      <c r="C1083" s="380"/>
      <c r="D1083" s="244" t="s">
        <v>238</v>
      </c>
      <c r="E1083" s="244" t="s">
        <v>240</v>
      </c>
      <c r="F1083" s="245" t="s">
        <v>554</v>
      </c>
      <c r="G1083" s="244" t="s">
        <v>292</v>
      </c>
      <c r="H1083" s="244"/>
      <c r="I1083" s="183">
        <f>I1084</f>
        <v>193.6</v>
      </c>
      <c r="J1083" s="183"/>
      <c r="K1083" s="183"/>
    </row>
    <row r="1084" spans="2:11" ht="12.75" customHeight="1">
      <c r="B1084" s="243" t="s">
        <v>273</v>
      </c>
      <c r="C1084" s="380"/>
      <c r="D1084" s="244" t="s">
        <v>238</v>
      </c>
      <c r="E1084" s="244" t="s">
        <v>240</v>
      </c>
      <c r="F1084" s="245" t="s">
        <v>554</v>
      </c>
      <c r="G1084" s="244" t="s">
        <v>292</v>
      </c>
      <c r="H1084" s="244" t="s">
        <v>297</v>
      </c>
      <c r="I1084" s="183">
        <v>193.6</v>
      </c>
      <c r="J1084" s="183"/>
      <c r="K1084" s="183"/>
    </row>
    <row r="1085" spans="2:11" ht="12.75" customHeight="1">
      <c r="B1085" s="299" t="s">
        <v>555</v>
      </c>
      <c r="C1085" s="380"/>
      <c r="D1085" s="244" t="s">
        <v>238</v>
      </c>
      <c r="E1085" s="244" t="s">
        <v>240</v>
      </c>
      <c r="F1085" s="245" t="s">
        <v>556</v>
      </c>
      <c r="G1085" s="244"/>
      <c r="H1085" s="244"/>
      <c r="I1085" s="183">
        <f>I1086</f>
        <v>611.2</v>
      </c>
      <c r="J1085" s="183">
        <f>J1086</f>
        <v>0</v>
      </c>
      <c r="K1085" s="183">
        <f>K1086</f>
        <v>450.5</v>
      </c>
    </row>
    <row r="1086" spans="2:11" ht="12.75" customHeight="1">
      <c r="B1086" s="299" t="s">
        <v>289</v>
      </c>
      <c r="C1086" s="380"/>
      <c r="D1086" s="244" t="s">
        <v>238</v>
      </c>
      <c r="E1086" s="244" t="s">
        <v>240</v>
      </c>
      <c r="F1086" s="245" t="s">
        <v>556</v>
      </c>
      <c r="G1086" s="244" t="s">
        <v>290</v>
      </c>
      <c r="H1086" s="244"/>
      <c r="I1086" s="183">
        <f>I1087</f>
        <v>611.2</v>
      </c>
      <c r="J1086" s="183">
        <f>J1087</f>
        <v>0</v>
      </c>
      <c r="K1086" s="183">
        <f>K1087</f>
        <v>450.5</v>
      </c>
    </row>
    <row r="1087" spans="2:11" ht="12.75" customHeight="1">
      <c r="B1087" s="299" t="s">
        <v>291</v>
      </c>
      <c r="C1087" s="380"/>
      <c r="D1087" s="244" t="s">
        <v>238</v>
      </c>
      <c r="E1087" s="244" t="s">
        <v>240</v>
      </c>
      <c r="F1087" s="245" t="s">
        <v>556</v>
      </c>
      <c r="G1087" s="244" t="s">
        <v>292</v>
      </c>
      <c r="H1087" s="244"/>
      <c r="I1087" s="183">
        <f>I1088+I1089+I1090</f>
        <v>611.2</v>
      </c>
      <c r="J1087" s="183">
        <f>J1088+J1089+J1090</f>
        <v>0</v>
      </c>
      <c r="K1087" s="183">
        <f>K1088+K1089+K1090</f>
        <v>450.5</v>
      </c>
    </row>
    <row r="1088" spans="2:11" ht="12.75" customHeight="1">
      <c r="B1088" s="243" t="s">
        <v>273</v>
      </c>
      <c r="C1088" s="380"/>
      <c r="D1088" s="244" t="s">
        <v>238</v>
      </c>
      <c r="E1088" s="244" t="s">
        <v>240</v>
      </c>
      <c r="F1088" s="245" t="s">
        <v>556</v>
      </c>
      <c r="G1088" s="244" t="s">
        <v>292</v>
      </c>
      <c r="H1088" s="244" t="s">
        <v>297</v>
      </c>
      <c r="I1088" s="183">
        <v>0.6</v>
      </c>
      <c r="J1088" s="183">
        <v>0</v>
      </c>
      <c r="K1088" s="183">
        <v>0.5</v>
      </c>
    </row>
    <row r="1089" spans="2:11" ht="12.75" customHeight="1">
      <c r="B1089" s="243" t="s">
        <v>274</v>
      </c>
      <c r="C1089" s="380"/>
      <c r="D1089" s="244" t="s">
        <v>238</v>
      </c>
      <c r="E1089" s="244" t="s">
        <v>240</v>
      </c>
      <c r="F1089" s="245" t="s">
        <v>556</v>
      </c>
      <c r="G1089" s="244" t="s">
        <v>292</v>
      </c>
      <c r="H1089" s="244" t="s">
        <v>333</v>
      </c>
      <c r="I1089" s="183">
        <v>610.6</v>
      </c>
      <c r="J1089" s="183">
        <v>0</v>
      </c>
      <c r="K1089" s="183">
        <v>450</v>
      </c>
    </row>
    <row r="1090" spans="2:11" ht="12.75" customHeight="1">
      <c r="B1090" s="243" t="s">
        <v>275</v>
      </c>
      <c r="C1090" s="380"/>
      <c r="D1090" s="244" t="s">
        <v>238</v>
      </c>
      <c r="E1090" s="244" t="s">
        <v>240</v>
      </c>
      <c r="F1090" s="245" t="s">
        <v>556</v>
      </c>
      <c r="G1090" s="244" t="s">
        <v>292</v>
      </c>
      <c r="H1090" s="244" t="s">
        <v>307</v>
      </c>
      <c r="I1090" s="183">
        <v>0</v>
      </c>
      <c r="J1090" s="183">
        <v>0</v>
      </c>
      <c r="K1090" s="183">
        <v>0</v>
      </c>
    </row>
    <row r="1091" spans="2:11" ht="14.25" customHeight="1">
      <c r="B1091" s="347" t="s">
        <v>241</v>
      </c>
      <c r="C1091" s="380"/>
      <c r="D1091" s="351" t="s">
        <v>238</v>
      </c>
      <c r="E1091" s="351" t="s">
        <v>242</v>
      </c>
      <c r="F1091" s="339"/>
      <c r="G1091" s="287"/>
      <c r="H1091" s="244"/>
      <c r="I1091" s="365">
        <f>I1092+I1104</f>
        <v>3180.1</v>
      </c>
      <c r="J1091" s="365">
        <f>J1092+J1104</f>
        <v>2027.1999999999998</v>
      </c>
      <c r="K1091" s="365">
        <f>K1092+K1104</f>
        <v>2027.1999999999998</v>
      </c>
    </row>
    <row r="1092" spans="2:11" ht="14.25" customHeight="1" hidden="1">
      <c r="B1092" s="334" t="s">
        <v>557</v>
      </c>
      <c r="C1092" s="380"/>
      <c r="D1092" s="244" t="s">
        <v>238</v>
      </c>
      <c r="E1092" s="244" t="s">
        <v>240</v>
      </c>
      <c r="F1092" s="339" t="s">
        <v>512</v>
      </c>
      <c r="G1092" s="287"/>
      <c r="H1092" s="244"/>
      <c r="I1092" s="183">
        <f>I1093</f>
        <v>0</v>
      </c>
      <c r="J1092" s="183">
        <f>J1093</f>
        <v>0</v>
      </c>
      <c r="K1092" s="183">
        <f>K1093</f>
        <v>0</v>
      </c>
    </row>
    <row r="1093" spans="2:11" ht="27.75" customHeight="1" hidden="1">
      <c r="B1093" s="342" t="s">
        <v>539</v>
      </c>
      <c r="C1093" s="380"/>
      <c r="D1093" s="244" t="s">
        <v>238</v>
      </c>
      <c r="E1093" s="244" t="s">
        <v>240</v>
      </c>
      <c r="F1093" s="339" t="s">
        <v>558</v>
      </c>
      <c r="G1093" s="287"/>
      <c r="H1093" s="244"/>
      <c r="I1093" s="183">
        <f>I1094</f>
        <v>0</v>
      </c>
      <c r="J1093" s="183">
        <f>J1094</f>
        <v>0</v>
      </c>
      <c r="K1093" s="183">
        <f>K1094</f>
        <v>0</v>
      </c>
    </row>
    <row r="1094" spans="2:11" ht="40.5" customHeight="1" hidden="1">
      <c r="B1094" s="322" t="s">
        <v>559</v>
      </c>
      <c r="C1094" s="380"/>
      <c r="D1094" s="244" t="s">
        <v>238</v>
      </c>
      <c r="E1094" s="244" t="s">
        <v>242</v>
      </c>
      <c r="F1094" s="339" t="s">
        <v>560</v>
      </c>
      <c r="G1094" s="244"/>
      <c r="H1094" s="244"/>
      <c r="I1094" s="183">
        <f>I1095+I1098+I1101</f>
        <v>0</v>
      </c>
      <c r="J1094" s="183">
        <f>J1095+J1098+J1101</f>
        <v>0</v>
      </c>
      <c r="K1094" s="183">
        <f>K1095+K1098+K1101</f>
        <v>0</v>
      </c>
    </row>
    <row r="1095" spans="2:11" ht="40.5" customHeight="1" hidden="1">
      <c r="B1095" s="243" t="s">
        <v>281</v>
      </c>
      <c r="C1095" s="380"/>
      <c r="D1095" s="244" t="s">
        <v>238</v>
      </c>
      <c r="E1095" s="244" t="s">
        <v>242</v>
      </c>
      <c r="F1095" s="339" t="s">
        <v>546</v>
      </c>
      <c r="G1095" s="244" t="s">
        <v>282</v>
      </c>
      <c r="H1095" s="244"/>
      <c r="I1095" s="183">
        <f>I1096</f>
        <v>0</v>
      </c>
      <c r="J1095" s="183">
        <f>J1096</f>
        <v>0</v>
      </c>
      <c r="K1095" s="183">
        <f>K1096</f>
        <v>0</v>
      </c>
    </row>
    <row r="1096" spans="2:11" ht="12.75" customHeight="1" hidden="1">
      <c r="B1096" s="243" t="s">
        <v>283</v>
      </c>
      <c r="C1096" s="380"/>
      <c r="D1096" s="244" t="s">
        <v>238</v>
      </c>
      <c r="E1096" s="244" t="s">
        <v>242</v>
      </c>
      <c r="F1096" s="339" t="s">
        <v>546</v>
      </c>
      <c r="G1096" s="287">
        <v>120</v>
      </c>
      <c r="H1096" s="244"/>
      <c r="I1096" s="183">
        <f>I1097</f>
        <v>0</v>
      </c>
      <c r="J1096" s="183">
        <f>J1097</f>
        <v>0</v>
      </c>
      <c r="K1096" s="183">
        <f>K1097</f>
        <v>0</v>
      </c>
    </row>
    <row r="1097" spans="2:11" ht="12.75" customHeight="1" hidden="1">
      <c r="B1097" s="243" t="s">
        <v>273</v>
      </c>
      <c r="C1097" s="380"/>
      <c r="D1097" s="244" t="s">
        <v>238</v>
      </c>
      <c r="E1097" s="244" t="s">
        <v>242</v>
      </c>
      <c r="F1097" s="339" t="s">
        <v>546</v>
      </c>
      <c r="G1097" s="287">
        <v>120</v>
      </c>
      <c r="H1097" s="244" t="s">
        <v>297</v>
      </c>
      <c r="I1097" s="183"/>
      <c r="J1097" s="183"/>
      <c r="K1097" s="183"/>
    </row>
    <row r="1098" spans="2:11" ht="12.75" customHeight="1" hidden="1">
      <c r="B1098" s="299" t="s">
        <v>289</v>
      </c>
      <c r="C1098" s="380"/>
      <c r="D1098" s="244" t="s">
        <v>238</v>
      </c>
      <c r="E1098" s="244" t="s">
        <v>242</v>
      </c>
      <c r="F1098" s="339" t="s">
        <v>546</v>
      </c>
      <c r="G1098" s="287">
        <v>200</v>
      </c>
      <c r="H1098" s="244"/>
      <c r="I1098" s="183">
        <f>I1099</f>
        <v>0</v>
      </c>
      <c r="J1098" s="183">
        <f>J1099</f>
        <v>0</v>
      </c>
      <c r="K1098" s="183">
        <f>K1099</f>
        <v>0</v>
      </c>
    </row>
    <row r="1099" spans="2:11" ht="12.75" customHeight="1" hidden="1">
      <c r="B1099" s="299" t="s">
        <v>291</v>
      </c>
      <c r="C1099" s="380"/>
      <c r="D1099" s="244" t="s">
        <v>238</v>
      </c>
      <c r="E1099" s="244" t="s">
        <v>242</v>
      </c>
      <c r="F1099" s="339" t="s">
        <v>546</v>
      </c>
      <c r="G1099" s="287">
        <v>240</v>
      </c>
      <c r="H1099" s="244"/>
      <c r="I1099" s="183">
        <f>I1100</f>
        <v>0</v>
      </c>
      <c r="J1099" s="183">
        <f>J1100</f>
        <v>0</v>
      </c>
      <c r="K1099" s="183">
        <f>K1100</f>
        <v>0</v>
      </c>
    </row>
    <row r="1100" spans="2:11" ht="12.75" customHeight="1" hidden="1">
      <c r="B1100" s="243" t="s">
        <v>273</v>
      </c>
      <c r="C1100" s="380"/>
      <c r="D1100" s="244" t="s">
        <v>238</v>
      </c>
      <c r="E1100" s="244" t="s">
        <v>242</v>
      </c>
      <c r="F1100" s="339" t="s">
        <v>546</v>
      </c>
      <c r="G1100" s="244" t="s">
        <v>292</v>
      </c>
      <c r="H1100" s="244" t="s">
        <v>297</v>
      </c>
      <c r="I1100" s="183"/>
      <c r="J1100" s="183"/>
      <c r="K1100" s="183"/>
    </row>
    <row r="1101" spans="2:11" ht="12.75" customHeight="1" hidden="1">
      <c r="B1101" s="299" t="s">
        <v>293</v>
      </c>
      <c r="C1101" s="380"/>
      <c r="D1101" s="244" t="s">
        <v>238</v>
      </c>
      <c r="E1101" s="244" t="s">
        <v>242</v>
      </c>
      <c r="F1101" s="339" t="s">
        <v>546</v>
      </c>
      <c r="G1101" s="244" t="s">
        <v>294</v>
      </c>
      <c r="H1101" s="244"/>
      <c r="I1101" s="183">
        <f>I1102</f>
        <v>0</v>
      </c>
      <c r="J1101" s="183">
        <f>J1102</f>
        <v>0</v>
      </c>
      <c r="K1101" s="183">
        <f>K1102</f>
        <v>0</v>
      </c>
    </row>
    <row r="1102" spans="2:11" ht="12.75" customHeight="1" hidden="1">
      <c r="B1102" s="299" t="s">
        <v>295</v>
      </c>
      <c r="C1102" s="380"/>
      <c r="D1102" s="244" t="s">
        <v>238</v>
      </c>
      <c r="E1102" s="244" t="s">
        <v>242</v>
      </c>
      <c r="F1102" s="339" t="s">
        <v>546</v>
      </c>
      <c r="G1102" s="287">
        <v>850</v>
      </c>
      <c r="H1102" s="244"/>
      <c r="I1102" s="183">
        <f>I1103</f>
        <v>0</v>
      </c>
      <c r="J1102" s="183">
        <f>J1103</f>
        <v>0</v>
      </c>
      <c r="K1102" s="183">
        <f>K1103</f>
        <v>0</v>
      </c>
    </row>
    <row r="1103" spans="2:11" ht="12.75" customHeight="1" hidden="1">
      <c r="B1103" s="243" t="s">
        <v>273</v>
      </c>
      <c r="C1103" s="380"/>
      <c r="D1103" s="244" t="s">
        <v>238</v>
      </c>
      <c r="E1103" s="244" t="s">
        <v>242</v>
      </c>
      <c r="F1103" s="339" t="s">
        <v>546</v>
      </c>
      <c r="G1103" s="287">
        <v>850</v>
      </c>
      <c r="H1103" s="244" t="s">
        <v>297</v>
      </c>
      <c r="I1103" s="183"/>
      <c r="J1103" s="183"/>
      <c r="K1103" s="183"/>
    </row>
    <row r="1104" spans="2:11" ht="12.75" customHeight="1">
      <c r="B1104" s="342" t="s">
        <v>561</v>
      </c>
      <c r="C1104" s="380"/>
      <c r="D1104" s="244" t="s">
        <v>238</v>
      </c>
      <c r="E1104" s="244" t="s">
        <v>242</v>
      </c>
      <c r="F1104" s="339" t="s">
        <v>278</v>
      </c>
      <c r="G1104" s="287"/>
      <c r="H1104" s="244"/>
      <c r="I1104" s="183">
        <f>I1105+I1115</f>
        <v>3180.1</v>
      </c>
      <c r="J1104" s="183">
        <f>J1105</f>
        <v>2027.1999999999998</v>
      </c>
      <c r="K1104" s="183">
        <f>K1105</f>
        <v>2027.1999999999998</v>
      </c>
    </row>
    <row r="1105" spans="2:11" ht="12.75" customHeight="1">
      <c r="B1105" s="342" t="s">
        <v>303</v>
      </c>
      <c r="C1105" s="380"/>
      <c r="D1105" s="244" t="s">
        <v>238</v>
      </c>
      <c r="E1105" s="244" t="s">
        <v>242</v>
      </c>
      <c r="F1105" s="339" t="s">
        <v>304</v>
      </c>
      <c r="G1105" s="287"/>
      <c r="H1105" s="244"/>
      <c r="I1105" s="183">
        <f>I1106+I1109+I1112</f>
        <v>3110.7</v>
      </c>
      <c r="J1105" s="183">
        <f>J1106+J1109+J1112</f>
        <v>2027.1999999999998</v>
      </c>
      <c r="K1105" s="183">
        <f>K1106+K1109+K1112</f>
        <v>2027.1999999999998</v>
      </c>
    </row>
    <row r="1106" spans="2:11" ht="40.5" customHeight="1">
      <c r="B1106" s="309" t="s">
        <v>281</v>
      </c>
      <c r="C1106" s="380"/>
      <c r="D1106" s="244" t="s">
        <v>238</v>
      </c>
      <c r="E1106" s="244" t="s">
        <v>242</v>
      </c>
      <c r="F1106" s="339" t="s">
        <v>304</v>
      </c>
      <c r="G1106" s="244" t="s">
        <v>282</v>
      </c>
      <c r="H1106" s="244"/>
      <c r="I1106" s="183">
        <f>I1107</f>
        <v>2560</v>
      </c>
      <c r="J1106" s="183">
        <f>J1107</f>
        <v>1842.6</v>
      </c>
      <c r="K1106" s="183">
        <f>K1107</f>
        <v>1842.6</v>
      </c>
    </row>
    <row r="1107" spans="2:11" ht="12.75" customHeight="1">
      <c r="B1107" s="243" t="s">
        <v>283</v>
      </c>
      <c r="C1107" s="380"/>
      <c r="D1107" s="244" t="s">
        <v>238</v>
      </c>
      <c r="E1107" s="244" t="s">
        <v>242</v>
      </c>
      <c r="F1107" s="339" t="s">
        <v>304</v>
      </c>
      <c r="G1107" s="287">
        <v>120</v>
      </c>
      <c r="H1107" s="244"/>
      <c r="I1107" s="183">
        <f>I1108</f>
        <v>2560</v>
      </c>
      <c r="J1107" s="183">
        <f>J1108</f>
        <v>1842.6</v>
      </c>
      <c r="K1107" s="183">
        <f>K1108</f>
        <v>1842.6</v>
      </c>
    </row>
    <row r="1108" spans="2:11" ht="12.75" customHeight="1">
      <c r="B1108" s="243" t="s">
        <v>273</v>
      </c>
      <c r="C1108" s="380"/>
      <c r="D1108" s="244" t="s">
        <v>238</v>
      </c>
      <c r="E1108" s="244" t="s">
        <v>242</v>
      </c>
      <c r="F1108" s="339" t="s">
        <v>304</v>
      </c>
      <c r="G1108" s="287">
        <v>120</v>
      </c>
      <c r="H1108" s="244" t="s">
        <v>297</v>
      </c>
      <c r="I1108" s="183">
        <v>2560</v>
      </c>
      <c r="J1108" s="183">
        <v>1842.6</v>
      </c>
      <c r="K1108" s="183">
        <v>1842.6</v>
      </c>
    </row>
    <row r="1109" spans="2:11" ht="12.75" customHeight="1">
      <c r="B1109" s="299" t="s">
        <v>289</v>
      </c>
      <c r="C1109" s="380"/>
      <c r="D1109" s="244" t="s">
        <v>238</v>
      </c>
      <c r="E1109" s="244" t="s">
        <v>242</v>
      </c>
      <c r="F1109" s="339" t="s">
        <v>304</v>
      </c>
      <c r="G1109" s="287">
        <v>200</v>
      </c>
      <c r="H1109" s="244"/>
      <c r="I1109" s="183">
        <f>I1110</f>
        <v>526.2</v>
      </c>
      <c r="J1109" s="183">
        <f>J1110</f>
        <v>184.6</v>
      </c>
      <c r="K1109" s="183">
        <f>K1110</f>
        <v>184.6</v>
      </c>
    </row>
    <row r="1110" spans="2:11" ht="12.75" customHeight="1">
      <c r="B1110" s="299" t="s">
        <v>291</v>
      </c>
      <c r="C1110" s="380"/>
      <c r="D1110" s="244" t="s">
        <v>238</v>
      </c>
      <c r="E1110" s="244" t="s">
        <v>242</v>
      </c>
      <c r="F1110" s="339" t="s">
        <v>304</v>
      </c>
      <c r="G1110" s="287">
        <v>240</v>
      </c>
      <c r="H1110" s="244"/>
      <c r="I1110" s="183">
        <f>I1111</f>
        <v>526.2</v>
      </c>
      <c r="J1110" s="183">
        <f>J1111</f>
        <v>184.6</v>
      </c>
      <c r="K1110" s="183">
        <f>K1111</f>
        <v>184.6</v>
      </c>
    </row>
    <row r="1111" spans="2:11" ht="12.75" customHeight="1">
      <c r="B1111" s="243" t="s">
        <v>273</v>
      </c>
      <c r="C1111" s="380"/>
      <c r="D1111" s="244" t="s">
        <v>238</v>
      </c>
      <c r="E1111" s="244" t="s">
        <v>242</v>
      </c>
      <c r="F1111" s="339" t="s">
        <v>304</v>
      </c>
      <c r="G1111" s="244" t="s">
        <v>292</v>
      </c>
      <c r="H1111" s="244" t="s">
        <v>297</v>
      </c>
      <c r="I1111" s="183">
        <v>526.2</v>
      </c>
      <c r="J1111" s="183">
        <v>184.6</v>
      </c>
      <c r="K1111" s="183">
        <v>184.6</v>
      </c>
    </row>
    <row r="1112" spans="2:11" ht="12.75" customHeight="1">
      <c r="B1112" s="432" t="s">
        <v>293</v>
      </c>
      <c r="C1112" s="433"/>
      <c r="D1112" s="434" t="s">
        <v>238</v>
      </c>
      <c r="E1112" s="434" t="s">
        <v>242</v>
      </c>
      <c r="F1112" s="435" t="s">
        <v>304</v>
      </c>
      <c r="G1112" s="434" t="s">
        <v>294</v>
      </c>
      <c r="H1112" s="434"/>
      <c r="I1112" s="436">
        <f>I1113</f>
        <v>24.5</v>
      </c>
      <c r="J1112" s="436">
        <f>J1113</f>
        <v>0</v>
      </c>
      <c r="K1112" s="436">
        <f>K1113</f>
        <v>0</v>
      </c>
    </row>
    <row r="1113" spans="2:11" ht="12.75" customHeight="1">
      <c r="B1113" s="346" t="s">
        <v>295</v>
      </c>
      <c r="C1113" s="437"/>
      <c r="D1113" s="361" t="s">
        <v>238</v>
      </c>
      <c r="E1113" s="361" t="s">
        <v>242</v>
      </c>
      <c r="F1113" s="438" t="s">
        <v>304</v>
      </c>
      <c r="G1113" s="386">
        <v>850</v>
      </c>
      <c r="H1113" s="361"/>
      <c r="I1113" s="406">
        <f>I1114</f>
        <v>24.5</v>
      </c>
      <c r="J1113" s="406">
        <f>J1114</f>
        <v>0</v>
      </c>
      <c r="K1113" s="406">
        <f>K1114</f>
        <v>0</v>
      </c>
    </row>
    <row r="1114" spans="2:11" ht="12.75" customHeight="1">
      <c r="B1114" s="314" t="s">
        <v>273</v>
      </c>
      <c r="C1114" s="437"/>
      <c r="D1114" s="361" t="s">
        <v>238</v>
      </c>
      <c r="E1114" s="361" t="s">
        <v>242</v>
      </c>
      <c r="F1114" s="438" t="s">
        <v>304</v>
      </c>
      <c r="G1114" s="386">
        <v>850</v>
      </c>
      <c r="H1114" s="361" t="s">
        <v>297</v>
      </c>
      <c r="I1114" s="406">
        <v>24.5</v>
      </c>
      <c r="J1114" s="406"/>
      <c r="K1114" s="406"/>
    </row>
    <row r="1115" spans="2:11" ht="41.25" customHeight="1">
      <c r="B1115" s="428" t="s">
        <v>285</v>
      </c>
      <c r="C1115" s="380"/>
      <c r="D1115" s="244" t="s">
        <v>238</v>
      </c>
      <c r="E1115" s="244" t="s">
        <v>242</v>
      </c>
      <c r="F1115" s="339" t="s">
        <v>286</v>
      </c>
      <c r="G1115" s="244" t="s">
        <v>282</v>
      </c>
      <c r="H1115" s="244"/>
      <c r="I1115" s="183">
        <f>I1116</f>
        <v>69.4</v>
      </c>
      <c r="J1115" s="183">
        <f>J1116</f>
        <v>0</v>
      </c>
      <c r="K1115" s="183">
        <f>K1116</f>
        <v>0</v>
      </c>
    </row>
    <row r="1116" spans="2:11" ht="12.75" customHeight="1">
      <c r="B1116" s="243" t="s">
        <v>283</v>
      </c>
      <c r="C1116" s="380"/>
      <c r="D1116" s="244" t="s">
        <v>238</v>
      </c>
      <c r="E1116" s="244" t="s">
        <v>242</v>
      </c>
      <c r="F1116" s="339" t="s">
        <v>286</v>
      </c>
      <c r="G1116" s="287">
        <v>110</v>
      </c>
      <c r="H1116" s="244"/>
      <c r="I1116" s="183">
        <f>I1117</f>
        <v>69.4</v>
      </c>
      <c r="J1116" s="183">
        <f>J1117</f>
        <v>0</v>
      </c>
      <c r="K1116" s="183">
        <f>K1117</f>
        <v>0</v>
      </c>
    </row>
    <row r="1117" spans="2:11" ht="12.75" customHeight="1">
      <c r="B1117" s="243" t="s">
        <v>274</v>
      </c>
      <c r="C1117" s="380"/>
      <c r="D1117" s="244" t="s">
        <v>238</v>
      </c>
      <c r="E1117" s="244" t="s">
        <v>242</v>
      </c>
      <c r="F1117" s="339" t="s">
        <v>286</v>
      </c>
      <c r="G1117" s="287">
        <v>110</v>
      </c>
      <c r="H1117" s="244" t="s">
        <v>333</v>
      </c>
      <c r="I1117" s="183">
        <v>69.4</v>
      </c>
      <c r="J1117" s="183"/>
      <c r="K1117" s="183"/>
    </row>
  </sheetData>
  <sheetProtection selectLockedCells="1" selectUnlockedCells="1"/>
  <mergeCells count="11">
    <mergeCell ref="B7:K7"/>
    <mergeCell ref="B8:K8"/>
    <mergeCell ref="B9:K9"/>
    <mergeCell ref="B11:I11"/>
    <mergeCell ref="O298:O303"/>
    <mergeCell ref="J1:K1"/>
    <mergeCell ref="B2:K2"/>
    <mergeCell ref="B3:K3"/>
    <mergeCell ref="B4:K4"/>
    <mergeCell ref="B5:K5"/>
    <mergeCell ref="G6:K6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47" r:id="rId1"/>
  <rowBreaks count="3" manualBreakCount="3">
    <brk id="652" max="255" man="1"/>
    <brk id="944" max="255" man="1"/>
    <brk id="9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85" zoomScaleNormal="85" zoomScalePageLayoutView="0" workbookViewId="0" topLeftCell="A1">
      <selection activeCell="B5" sqref="B5"/>
    </sheetView>
  </sheetViews>
  <sheetFormatPr defaultColWidth="8.00390625" defaultRowHeight="12.75"/>
  <cols>
    <col min="1" max="1" width="5.25390625" style="3" customWidth="1"/>
    <col min="2" max="2" width="42.25390625" style="3" customWidth="1"/>
    <col min="3" max="3" width="16.00390625" style="3" customWidth="1"/>
    <col min="4" max="4" width="12.25390625" style="3" customWidth="1"/>
    <col min="5" max="5" width="16.00390625" style="3" customWidth="1"/>
    <col min="6" max="16384" width="8.00390625" style="3" customWidth="1"/>
  </cols>
  <sheetData>
    <row r="1" spans="1:5" ht="12.75" customHeight="1">
      <c r="A1" s="439"/>
      <c r="B1" s="440"/>
      <c r="C1" s="440"/>
      <c r="D1" s="439"/>
      <c r="E1" s="439"/>
    </row>
    <row r="2" spans="1:5" ht="12.75" customHeight="1">
      <c r="A2" s="439"/>
      <c r="B2" s="441"/>
      <c r="C2" s="517" t="s">
        <v>643</v>
      </c>
      <c r="D2" s="517"/>
      <c r="E2" s="517"/>
    </row>
    <row r="3" spans="1:5" ht="12.75" customHeight="1">
      <c r="A3" s="439"/>
      <c r="B3" s="484" t="s">
        <v>46</v>
      </c>
      <c r="C3" s="484"/>
      <c r="D3" s="484"/>
      <c r="E3" s="484"/>
    </row>
    <row r="4" spans="1:5" ht="12.75" customHeight="1">
      <c r="A4" s="439"/>
      <c r="B4" s="484" t="s">
        <v>5</v>
      </c>
      <c r="C4" s="484"/>
      <c r="D4" s="484"/>
      <c r="E4" s="484"/>
    </row>
    <row r="5" spans="1:5" ht="15.75" customHeight="1">
      <c r="A5" s="439"/>
      <c r="B5" s="484" t="s">
        <v>6</v>
      </c>
      <c r="C5" s="484"/>
      <c r="D5" s="484"/>
      <c r="E5" s="484"/>
    </row>
    <row r="6" spans="1:5" ht="12.75" customHeight="1">
      <c r="A6" s="439"/>
      <c r="B6" s="29"/>
      <c r="C6" s="441"/>
      <c r="D6" s="441"/>
      <c r="E6" s="441"/>
    </row>
    <row r="7" spans="1:5" ht="12.75" customHeight="1">
      <c r="A7" s="439"/>
      <c r="B7" s="490" t="s">
        <v>644</v>
      </c>
      <c r="C7" s="490"/>
      <c r="D7" s="490"/>
      <c r="E7" s="490"/>
    </row>
    <row r="8" spans="1:5" ht="12.75" customHeight="1">
      <c r="A8" s="439"/>
      <c r="B8" s="490" t="s">
        <v>645</v>
      </c>
      <c r="C8" s="490"/>
      <c r="D8" s="490"/>
      <c r="E8" s="490"/>
    </row>
    <row r="9" spans="1:5" ht="25.5" customHeight="1">
      <c r="A9" s="439"/>
      <c r="B9" s="518"/>
      <c r="C9" s="518"/>
      <c r="D9" s="441"/>
      <c r="E9" s="80" t="s">
        <v>181</v>
      </c>
    </row>
    <row r="10" spans="1:5" ht="46.5" customHeight="1">
      <c r="A10" s="439"/>
      <c r="B10" s="442" t="s">
        <v>182</v>
      </c>
      <c r="C10" s="443" t="s">
        <v>48</v>
      </c>
      <c r="D10" s="443" t="s">
        <v>49</v>
      </c>
      <c r="E10" s="443" t="s">
        <v>50</v>
      </c>
    </row>
    <row r="11" spans="1:5" ht="19.5" customHeight="1">
      <c r="A11" s="439"/>
      <c r="B11" s="444" t="s">
        <v>646</v>
      </c>
      <c r="C11" s="445">
        <v>449.5</v>
      </c>
      <c r="D11" s="445">
        <v>453.2</v>
      </c>
      <c r="E11" s="445">
        <v>456.3</v>
      </c>
    </row>
    <row r="12" spans="1:5" ht="17.25" customHeight="1">
      <c r="A12" s="439"/>
      <c r="B12" s="444" t="s">
        <v>647</v>
      </c>
      <c r="C12" s="445">
        <v>423.9</v>
      </c>
      <c r="D12" s="445">
        <v>405.4</v>
      </c>
      <c r="E12" s="445">
        <v>389.8</v>
      </c>
    </row>
    <row r="13" spans="1:5" ht="17.25" customHeight="1">
      <c r="A13" s="439"/>
      <c r="B13" s="444" t="s">
        <v>648</v>
      </c>
      <c r="C13" s="445">
        <v>433.7</v>
      </c>
      <c r="D13" s="445">
        <v>435.9</v>
      </c>
      <c r="E13" s="445">
        <v>439</v>
      </c>
    </row>
    <row r="14" spans="1:5" ht="19.5" customHeight="1">
      <c r="A14" s="439"/>
      <c r="B14" s="446" t="s">
        <v>649</v>
      </c>
      <c r="C14" s="445"/>
      <c r="D14" s="445"/>
      <c r="E14" s="445"/>
    </row>
    <row r="15" spans="1:5" ht="17.25" customHeight="1">
      <c r="A15" s="439"/>
      <c r="B15" s="444" t="s">
        <v>650</v>
      </c>
      <c r="C15" s="445">
        <v>711.2</v>
      </c>
      <c r="D15" s="445">
        <v>714.8</v>
      </c>
      <c r="E15" s="445">
        <v>718</v>
      </c>
    </row>
    <row r="16" spans="1:5" ht="21" customHeight="1">
      <c r="A16" s="439"/>
      <c r="B16" s="444" t="s">
        <v>651</v>
      </c>
      <c r="C16" s="445">
        <v>215</v>
      </c>
      <c r="D16" s="445">
        <v>217.1</v>
      </c>
      <c r="E16" s="445">
        <v>216.8</v>
      </c>
    </row>
    <row r="17" spans="1:5" ht="21" customHeight="1">
      <c r="A17" s="439"/>
      <c r="B17" s="444" t="s">
        <v>652</v>
      </c>
      <c r="C17" s="445">
        <v>1422.3</v>
      </c>
      <c r="D17" s="445">
        <v>1429.2</v>
      </c>
      <c r="E17" s="445">
        <v>1435.7</v>
      </c>
    </row>
    <row r="18" spans="1:5" s="449" customFormat="1" ht="12.75" customHeight="1">
      <c r="A18" s="440"/>
      <c r="B18" s="447" t="s">
        <v>653</v>
      </c>
      <c r="C18" s="448">
        <f>SUM(C11:C17)</f>
        <v>3655.6000000000004</v>
      </c>
      <c r="D18" s="448">
        <f>SUM(D11:D17)</f>
        <v>3655.6000000000004</v>
      </c>
      <c r="E18" s="448">
        <f>SUM(E11:E17)</f>
        <v>3655.6000000000004</v>
      </c>
    </row>
    <row r="19" spans="1:5" ht="18">
      <c r="A19" s="439"/>
      <c r="B19" s="439"/>
      <c r="C19" s="439"/>
      <c r="D19" s="439"/>
      <c r="E19" s="439"/>
    </row>
  </sheetData>
  <sheetProtection selectLockedCells="1" selectUnlockedCells="1"/>
  <mergeCells count="7">
    <mergeCell ref="B9:C9"/>
    <mergeCell ref="C2:E2"/>
    <mergeCell ref="B3:E3"/>
    <mergeCell ref="B4:E4"/>
    <mergeCell ref="B5:E5"/>
    <mergeCell ref="B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zoomScalePageLayoutView="0" workbookViewId="0" topLeftCell="A1">
      <selection activeCell="A5" sqref="A5"/>
    </sheetView>
  </sheetViews>
  <sheetFormatPr defaultColWidth="8.00390625" defaultRowHeight="12.75"/>
  <cols>
    <col min="1" max="1" width="5.25390625" style="3" customWidth="1"/>
    <col min="2" max="2" width="49.00390625" style="3" customWidth="1"/>
    <col min="3" max="3" width="12.25390625" style="78" customWidth="1"/>
    <col min="4" max="4" width="11.00390625" style="78" customWidth="1"/>
    <col min="5" max="5" width="20.25390625" style="78" customWidth="1"/>
    <col min="6" max="16384" width="8.00390625" style="3" customWidth="1"/>
  </cols>
  <sheetData>
    <row r="1" spans="1:9" ht="15">
      <c r="A1" s="128"/>
      <c r="B1" s="482" t="s">
        <v>654</v>
      </c>
      <c r="C1" s="482"/>
      <c r="D1" s="482"/>
      <c r="E1" s="482"/>
      <c r="F1" s="5"/>
      <c r="G1" s="6"/>
      <c r="H1" s="7"/>
      <c r="I1" s="7"/>
    </row>
    <row r="2" spans="1:9" ht="15.75" customHeight="1">
      <c r="A2" s="503" t="s">
        <v>1</v>
      </c>
      <c r="B2" s="503"/>
      <c r="C2" s="503"/>
      <c r="D2" s="503"/>
      <c r="E2" s="503"/>
      <c r="F2" s="134"/>
      <c r="G2" s="134"/>
      <c r="H2" s="134"/>
      <c r="I2" s="134"/>
    </row>
    <row r="3" spans="1:9" ht="15.75" customHeight="1">
      <c r="A3" s="503" t="s">
        <v>2</v>
      </c>
      <c r="B3" s="503"/>
      <c r="C3" s="503"/>
      <c r="D3" s="503"/>
      <c r="E3" s="503"/>
      <c r="F3" s="134"/>
      <c r="G3" s="134"/>
      <c r="H3" s="134"/>
      <c r="I3" s="134"/>
    </row>
    <row r="4" spans="1:9" ht="14.25">
      <c r="A4" s="484" t="s">
        <v>655</v>
      </c>
      <c r="B4" s="484"/>
      <c r="C4" s="484"/>
      <c r="D4" s="484"/>
      <c r="E4" s="484"/>
      <c r="F4" s="135"/>
      <c r="G4" s="135"/>
      <c r="H4" s="135"/>
      <c r="I4" s="135"/>
    </row>
    <row r="6" spans="2:5" ht="12.75" customHeight="1">
      <c r="B6" s="449"/>
      <c r="C6" s="519" t="s">
        <v>656</v>
      </c>
      <c r="D6" s="519"/>
      <c r="E6" s="519"/>
    </row>
    <row r="7" spans="2:9" ht="12.75" customHeight="1">
      <c r="B7" s="484" t="s">
        <v>46</v>
      </c>
      <c r="C7" s="484"/>
      <c r="D7" s="484"/>
      <c r="E7" s="484"/>
      <c r="I7" s="450"/>
    </row>
    <row r="8" spans="2:9" ht="12.75" customHeight="1">
      <c r="B8" s="484" t="s">
        <v>5</v>
      </c>
      <c r="C8" s="484"/>
      <c r="D8" s="484"/>
      <c r="E8" s="484"/>
      <c r="I8" s="450"/>
    </row>
    <row r="9" spans="2:5" ht="15.75" customHeight="1">
      <c r="B9" s="484" t="s">
        <v>6</v>
      </c>
      <c r="C9" s="484"/>
      <c r="D9" s="484"/>
      <c r="E9" s="484"/>
    </row>
    <row r="10" ht="12.75" customHeight="1">
      <c r="B10" s="29"/>
    </row>
    <row r="11" spans="1:5" ht="12.75" customHeight="1">
      <c r="A11" s="451"/>
      <c r="B11" s="520" t="s">
        <v>657</v>
      </c>
      <c r="C11" s="520"/>
      <c r="D11" s="520"/>
      <c r="E11" s="520"/>
    </row>
    <row r="12" spans="1:5" ht="36.75" customHeight="1">
      <c r="A12" s="451"/>
      <c r="B12" s="520"/>
      <c r="C12" s="520"/>
      <c r="D12" s="520"/>
      <c r="E12" s="520"/>
    </row>
    <row r="13" spans="1:3" ht="12.75" customHeight="1">
      <c r="A13" s="451"/>
      <c r="B13" s="452"/>
      <c r="C13" s="453"/>
    </row>
    <row r="14" spans="2:5" ht="12.75" customHeight="1">
      <c r="B14" s="521" t="s">
        <v>658</v>
      </c>
      <c r="C14" s="522" t="s">
        <v>9</v>
      </c>
      <c r="D14" s="522"/>
      <c r="E14" s="522"/>
    </row>
    <row r="15" spans="2:5" ht="46.5" customHeight="1">
      <c r="B15" s="521"/>
      <c r="C15" s="454" t="s">
        <v>48</v>
      </c>
      <c r="D15" s="454" t="s">
        <v>49</v>
      </c>
      <c r="E15" s="454" t="s">
        <v>50</v>
      </c>
    </row>
    <row r="16" spans="2:5" ht="14.25" customHeight="1">
      <c r="B16" s="455" t="s">
        <v>646</v>
      </c>
      <c r="C16" s="456">
        <v>69.8</v>
      </c>
      <c r="D16" s="456">
        <v>68.1</v>
      </c>
      <c r="E16" s="456">
        <v>70.4</v>
      </c>
    </row>
    <row r="17" spans="2:5" ht="14.25" customHeight="1">
      <c r="B17" s="455" t="s">
        <v>647</v>
      </c>
      <c r="C17" s="456">
        <v>62</v>
      </c>
      <c r="D17" s="456">
        <v>60.5</v>
      </c>
      <c r="E17" s="456">
        <v>62.6</v>
      </c>
    </row>
    <row r="18" spans="2:5" ht="14.25" customHeight="1">
      <c r="B18" s="455" t="s">
        <v>648</v>
      </c>
      <c r="C18" s="456">
        <v>90.5</v>
      </c>
      <c r="D18" s="456">
        <v>88.2</v>
      </c>
      <c r="E18" s="456">
        <v>91.3</v>
      </c>
    </row>
    <row r="19" spans="2:5" ht="14.25" customHeight="1">
      <c r="B19" s="457" t="s">
        <v>649</v>
      </c>
      <c r="C19" s="456">
        <v>139.6</v>
      </c>
      <c r="D19" s="456">
        <v>136.2</v>
      </c>
      <c r="E19" s="456">
        <v>140.9</v>
      </c>
    </row>
    <row r="20" spans="2:5" ht="14.25" customHeight="1">
      <c r="B20" s="455" t="s">
        <v>650</v>
      </c>
      <c r="C20" s="456">
        <v>115.6</v>
      </c>
      <c r="D20" s="456">
        <v>112.7</v>
      </c>
      <c r="E20" s="456">
        <v>116.7</v>
      </c>
    </row>
    <row r="21" spans="2:5" ht="14.25" customHeight="1">
      <c r="B21" s="455" t="s">
        <v>651</v>
      </c>
      <c r="C21" s="456">
        <v>62.5</v>
      </c>
      <c r="D21" s="456">
        <v>61</v>
      </c>
      <c r="E21" s="456">
        <v>63.1</v>
      </c>
    </row>
    <row r="22" spans="2:5" ht="14.25" customHeight="1">
      <c r="B22" s="455" t="s">
        <v>652</v>
      </c>
      <c r="C22" s="456">
        <v>279.3</v>
      </c>
      <c r="D22" s="456">
        <v>272.3</v>
      </c>
      <c r="E22" s="456">
        <v>281.8</v>
      </c>
    </row>
    <row r="23" spans="2:5" ht="14.25" customHeight="1">
      <c r="B23" s="455"/>
      <c r="C23" s="456"/>
      <c r="D23" s="456"/>
      <c r="E23" s="456"/>
    </row>
    <row r="24" spans="2:5" s="449" customFormat="1" ht="12.75" customHeight="1">
      <c r="B24" s="458" t="s">
        <v>653</v>
      </c>
      <c r="C24" s="459">
        <f>SUM(C16:C23)</f>
        <v>819.3</v>
      </c>
      <c r="D24" s="459">
        <f>SUM(D16:D23)</f>
        <v>799</v>
      </c>
      <c r="E24" s="459">
        <f>SUM(E16:E23)</f>
        <v>826.8</v>
      </c>
    </row>
  </sheetData>
  <sheetProtection selectLockedCells="1" selectUnlockedCells="1"/>
  <mergeCells count="11">
    <mergeCell ref="B8:E8"/>
    <mergeCell ref="B9:E9"/>
    <mergeCell ref="B11:E12"/>
    <mergeCell ref="B14:B15"/>
    <mergeCell ref="C14:E14"/>
    <mergeCell ref="B1:E1"/>
    <mergeCell ref="A2:E2"/>
    <mergeCell ref="A3:E3"/>
    <mergeCell ref="A4:E4"/>
    <mergeCell ref="C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2"/>
  <sheetViews>
    <sheetView zoomScale="85" zoomScaleNormal="85" zoomScalePageLayoutView="0" workbookViewId="0" topLeftCell="A2">
      <selection activeCell="B5" sqref="B5:E5"/>
    </sheetView>
  </sheetViews>
  <sheetFormatPr defaultColWidth="10.00390625" defaultRowHeight="12.75"/>
  <cols>
    <col min="1" max="1" width="5.00390625" style="3" customWidth="1"/>
    <col min="2" max="2" width="55.375" style="3" customWidth="1"/>
    <col min="3" max="3" width="12.375" style="3" customWidth="1"/>
    <col min="4" max="4" width="11.25390625" style="3" customWidth="1"/>
    <col min="5" max="5" width="16.00390625" style="3" customWidth="1"/>
    <col min="6" max="16384" width="10.00390625" style="3" customWidth="1"/>
  </cols>
  <sheetData>
    <row r="1" spans="2:3" ht="12.75" customHeight="1" hidden="1">
      <c r="B1" s="449"/>
      <c r="C1" s="449"/>
    </row>
    <row r="2" spans="2:5" ht="12.75" customHeight="1">
      <c r="B2" s="5"/>
      <c r="C2" s="6"/>
      <c r="D2" s="482" t="s">
        <v>654</v>
      </c>
      <c r="E2" s="482"/>
    </row>
    <row r="3" spans="2:5" ht="12.75" customHeight="1">
      <c r="B3" s="483" t="s">
        <v>1</v>
      </c>
      <c r="C3" s="483"/>
      <c r="D3" s="483"/>
      <c r="E3" s="483"/>
    </row>
    <row r="4" spans="2:5" ht="12.75" customHeight="1">
      <c r="B4" s="483" t="s">
        <v>2</v>
      </c>
      <c r="C4" s="483"/>
      <c r="D4" s="483"/>
      <c r="E4" s="483"/>
    </row>
    <row r="5" spans="2:10" ht="12.75" customHeight="1">
      <c r="B5" s="484" t="s">
        <v>3</v>
      </c>
      <c r="C5" s="484"/>
      <c r="D5" s="484"/>
      <c r="E5" s="484"/>
      <c r="F5" s="135"/>
      <c r="G5" s="135"/>
      <c r="H5" s="135"/>
      <c r="I5" s="135"/>
      <c r="J5" s="135"/>
    </row>
    <row r="6" spans="2:3" ht="12.75" customHeight="1">
      <c r="B6" s="449"/>
      <c r="C6" s="449"/>
    </row>
    <row r="7" spans="2:5" ht="15" customHeight="1">
      <c r="B7" s="500" t="s">
        <v>659</v>
      </c>
      <c r="C7" s="500"/>
      <c r="D7" s="500"/>
      <c r="E7" s="500"/>
    </row>
    <row r="8" spans="2:5" ht="14.25" customHeight="1">
      <c r="B8" s="501" t="s">
        <v>660</v>
      </c>
      <c r="C8" s="501"/>
      <c r="D8" s="501"/>
      <c r="E8" s="501"/>
    </row>
    <row r="9" spans="2:5" ht="15.75" customHeight="1">
      <c r="B9" s="501" t="s">
        <v>5</v>
      </c>
      <c r="C9" s="501"/>
      <c r="D9" s="501"/>
      <c r="E9" s="501"/>
    </row>
    <row r="10" spans="2:5" ht="15.75" customHeight="1">
      <c r="B10" s="484" t="s">
        <v>6</v>
      </c>
      <c r="C10" s="484"/>
      <c r="D10" s="484"/>
      <c r="E10" s="484"/>
    </row>
    <row r="11" spans="2:5" ht="14.25" customHeight="1">
      <c r="B11" s="29"/>
      <c r="C11" s="441"/>
      <c r="D11" s="441"/>
      <c r="E11" s="441"/>
    </row>
    <row r="12" spans="2:5" ht="15" customHeight="1">
      <c r="B12" s="523" t="s">
        <v>661</v>
      </c>
      <c r="C12" s="523"/>
      <c r="D12" s="523"/>
      <c r="E12" s="523"/>
    </row>
    <row r="13" spans="2:5" ht="26.25" customHeight="1">
      <c r="B13" s="524" t="s">
        <v>662</v>
      </c>
      <c r="C13" s="524"/>
      <c r="D13" s="524"/>
      <c r="E13" s="524"/>
    </row>
    <row r="14" spans="2:5" ht="15.75" customHeight="1">
      <c r="B14" s="518"/>
      <c r="C14" s="518"/>
      <c r="D14" s="441"/>
      <c r="E14" s="6" t="s">
        <v>181</v>
      </c>
    </row>
    <row r="15" spans="2:5" ht="15.75" customHeight="1">
      <c r="B15" s="498" t="s">
        <v>663</v>
      </c>
      <c r="C15" s="498" t="s">
        <v>9</v>
      </c>
      <c r="D15" s="498"/>
      <c r="E15" s="498"/>
    </row>
    <row r="16" spans="2:5" ht="15" customHeight="1">
      <c r="B16" s="498"/>
      <c r="C16" s="11" t="s">
        <v>48</v>
      </c>
      <c r="D16" s="11" t="s">
        <v>49</v>
      </c>
      <c r="E16" s="11" t="s">
        <v>50</v>
      </c>
    </row>
    <row r="17" spans="2:5" ht="15" customHeight="1">
      <c r="B17" s="11" t="s">
        <v>664</v>
      </c>
      <c r="C17" s="460">
        <v>4807.4</v>
      </c>
      <c r="D17" s="460"/>
      <c r="E17" s="460"/>
    </row>
    <row r="18" spans="2:5" ht="15" customHeight="1">
      <c r="B18" s="461" t="s">
        <v>51</v>
      </c>
      <c r="C18" s="462">
        <f>C19+C20</f>
        <v>52681.7</v>
      </c>
      <c r="D18" s="462">
        <f>D19+D20</f>
        <v>30000</v>
      </c>
      <c r="E18" s="462">
        <f>E19+E20</f>
        <v>30000</v>
      </c>
    </row>
    <row r="19" spans="2:5" ht="28.5" customHeight="1">
      <c r="B19" s="107" t="s">
        <v>665</v>
      </c>
      <c r="C19" s="463">
        <v>8000</v>
      </c>
      <c r="D19" s="463">
        <v>8000</v>
      </c>
      <c r="E19" s="463">
        <v>8000</v>
      </c>
    </row>
    <row r="20" spans="2:5" ht="14.25" customHeight="1">
      <c r="B20" s="107" t="s">
        <v>666</v>
      </c>
      <c r="C20" s="463">
        <v>44681.7</v>
      </c>
      <c r="D20" s="463">
        <v>22000</v>
      </c>
      <c r="E20" s="463">
        <v>22000</v>
      </c>
    </row>
    <row r="21" spans="2:5" ht="15" customHeight="1">
      <c r="B21" s="461" t="s">
        <v>667</v>
      </c>
      <c r="C21" s="462">
        <f>C22</f>
        <v>57489.1</v>
      </c>
      <c r="D21" s="462">
        <f>D22</f>
        <v>30000</v>
      </c>
      <c r="E21" s="462">
        <f>E22</f>
        <v>30000</v>
      </c>
    </row>
    <row r="22" spans="2:5" ht="57" customHeight="1">
      <c r="B22" s="24" t="s">
        <v>668</v>
      </c>
      <c r="C22" s="463">
        <v>57489.1</v>
      </c>
      <c r="D22" s="463">
        <v>30000</v>
      </c>
      <c r="E22" s="463">
        <v>30000</v>
      </c>
    </row>
  </sheetData>
  <sheetProtection selectLockedCells="1" selectUnlockedCells="1"/>
  <mergeCells count="13">
    <mergeCell ref="B9:E9"/>
    <mergeCell ref="B10:E10"/>
    <mergeCell ref="B12:E12"/>
    <mergeCell ref="B13:E13"/>
    <mergeCell ref="B14:C14"/>
    <mergeCell ref="B15:B16"/>
    <mergeCell ref="C15:E15"/>
    <mergeCell ref="D2:E2"/>
    <mergeCell ref="B3:E3"/>
    <mergeCell ref="B4:E4"/>
    <mergeCell ref="B5:E5"/>
    <mergeCell ref="B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2022-12-29T11:33:45Z</cp:lastPrinted>
  <dcterms:modified xsi:type="dcterms:W3CDTF">2022-12-29T11:36:51Z</dcterms:modified>
  <cp:category/>
  <cp:version/>
  <cp:contentType/>
  <cp:contentStatus/>
</cp:coreProperties>
</file>