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Прил.1" sheetId="1" r:id="rId1"/>
    <sheet name="Прил.4" sheetId="2" r:id="rId2"/>
    <sheet name="Прил 5" sheetId="3" state="hidden" r:id="rId3"/>
    <sheet name="Прил.6." sheetId="4" r:id="rId4"/>
    <sheet name="Прил. 7" sheetId="5" r:id="rId5"/>
    <sheet name="Прил. 8" sheetId="6" r:id="rId6"/>
    <sheet name="Прил. 9" sheetId="7" state="hidden" r:id="rId7"/>
    <sheet name="Прил. 10" sheetId="8" r:id="rId8"/>
    <sheet name="Прил. 11" sheetId="9" r:id="rId9"/>
    <sheet name="Прил. 12" sheetId="10" r:id="rId10"/>
    <sheet name="Прил. 13" sheetId="11" r:id="rId11"/>
    <sheet name="Прил. 14" sheetId="12" r:id="rId12"/>
  </sheets>
  <externalReferences>
    <externalReference r:id="rId15"/>
  </externalReferences>
  <definedNames>
    <definedName name="_Date_" localSheetId="4">'[1]#REF!'!#REF!</definedName>
    <definedName name="_Date_" localSheetId="5">'[1]#REF!'!#REF!</definedName>
    <definedName name="_Date_" localSheetId="1">'[1]#REF!'!#REF!</definedName>
    <definedName name="_Date_" localSheetId="3">'[1]#REF!'!#REF!</definedName>
    <definedName name="_Date_">'[1]#REF!'!#REF!</definedName>
    <definedName name="_PBuh_" localSheetId="4">NA()</definedName>
    <definedName name="_PBuh_" localSheetId="5">NA()</definedName>
    <definedName name="_PBuh_" localSheetId="3">NA()</definedName>
    <definedName name="_PBuh_">NA()</definedName>
    <definedName name="_PBuhN_" localSheetId="4">NA()</definedName>
    <definedName name="_PBuhN_" localSheetId="5">NA()</definedName>
    <definedName name="_PBuhN_" localSheetId="3">NA()</definedName>
    <definedName name="_PBuhN_">NA()</definedName>
    <definedName name="_PRuk_" localSheetId="4">NA()</definedName>
    <definedName name="_PRuk_" localSheetId="5">NA()</definedName>
    <definedName name="_PRuk_" localSheetId="3">NA()</definedName>
    <definedName name="_PRuk_">NA()</definedName>
    <definedName name="_PRukN_" localSheetId="4">NA()</definedName>
    <definedName name="_PRukN_" localSheetId="5">NA()</definedName>
    <definedName name="_PRukN_" localSheetId="3">NA()</definedName>
    <definedName name="_PRukN_">NA()</definedName>
    <definedName name="_xlnm._FilterDatabase" localSheetId="3" hidden="1">'Прил.6.'!$B$13:$G$725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4">'Прил. 7'!$B$13:$H$1143</definedName>
    <definedName name="Excel_BuiltIn__FilterDatabase" localSheetId="5">'Прил. 8'!$B$13:$I$988</definedName>
    <definedName name="Excel_BuiltIn__FilterDatabase" localSheetId="0">'Прил.1'!$B$14:$E$60</definedName>
    <definedName name="Excel_BuiltIn__FilterDatabase" localSheetId="1">'Прил.4'!$B$18:$F$937</definedName>
    <definedName name="Excel_BuiltIn__FilterDatabase" localSheetId="3">'Прил.6.'!$B$13:$E$60</definedName>
    <definedName name="Excel_BuiltIn_Print_Area" localSheetId="4">'Прил. 7'!$B$6:$H$1143</definedName>
    <definedName name="Excel_BuiltIn_Print_Area" localSheetId="5">'Прил. 8'!$B$6:$I$987</definedName>
    <definedName name="Excel_BuiltIn_Print_Area" localSheetId="1">'Прил.4'!$A$11:$E$89</definedName>
    <definedName name="Excel_BuiltIn_Print_Area" localSheetId="3">'Прил.6.'!$B$6:$E$60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4">'Прил. 7'!$B$1:$J$1151</definedName>
    <definedName name="_xlnm.Print_Area" localSheetId="5">'Прил. 8'!$B$1:$K$1100</definedName>
    <definedName name="_xlnm.Print_Area" localSheetId="1">'Прил.4'!$A$1:$E$89</definedName>
    <definedName name="_xlnm.Print_Area" localSheetId="3">'Прил.6.'!$B$1:$G$62</definedName>
    <definedName name="ррр" localSheetId="4">NA()</definedName>
    <definedName name="ррр" localSheetId="5">NA()</definedName>
    <definedName name="ррр" localSheetId="3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<sst xmlns="http://schemas.openxmlformats.org/spreadsheetml/2006/main" count="8623" uniqueCount="676">
  <si>
    <t>Приложение 1</t>
  </si>
  <si>
    <t xml:space="preserve">к решению районного Совета народных депутатов </t>
  </si>
  <si>
    <t>«О районном бюджете на 2022 год и на плановый период 2023 и 2024 годов»</t>
  </si>
  <si>
    <t xml:space="preserve">                                                                                             Приложение 1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</si>
  <si>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</si>
  <si>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6/36-РС от  23.12.2021года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</si>
  <si>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</si>
  <si>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</si>
  <si>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</si>
  <si>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</si>
  <si>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</si>
  <si>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</si>
  <si>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</si>
  <si>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</si>
  <si>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</si>
  <si>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</si>
  <si>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</si>
  <si>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</si>
  <si>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</si>
  <si>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</si>
  <si>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</si>
  <si>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</si>
  <si>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</si>
  <si>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</si>
  <si>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</si>
  <si>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</si>
  <si>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</si>
  <si>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</si>
  <si>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</si>
  <si>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</si>
  <si>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</si>
  <si>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</si>
  <si>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</si>
  <si>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</si>
  <si>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</si>
  <si>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</si>
  <si>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</si>
  <si>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</si>
  <si>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</si>
  <si>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</si>
  <si>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</si>
  <si>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</si>
  <si>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</si>
  <si>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>Приложение 2</t>
  </si>
  <si>
    <t xml:space="preserve">                                                   Приложение 4</t>
  </si>
  <si>
    <t>к Решению  районного Совета народных депутатов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</si>
  <si>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</si>
  <si>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</si>
  <si>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</si>
  <si>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</si>
  <si>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</si>
  <si>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</si>
  <si>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</si>
  <si>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</si>
  <si>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</si>
  <si>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</si>
  <si>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</si>
  <si>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</si>
  <si>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</si>
  <si>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</si>
  <si>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</si>
  <si>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</si>
  <si>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</si>
  <si>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</si>
  <si>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</si>
  <si>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</si>
  <si>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</si>
  <si>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</si>
  <si>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</si>
  <si>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</si>
  <si>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</si>
  <si>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</si>
  <si>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</si>
  <si>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>1 13 02995 05 0000 130</t>
  </si>
  <si>
    <t xml:space="preserve">Прочие расходы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</si>
  <si>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</si>
  <si>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</si>
  <si>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</si>
  <si>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</si>
  <si>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</si>
  <si>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</si>
  <si>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</si>
  <si>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</si>
  <si>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</si>
  <si>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</si>
  <si>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</si>
  <si>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</si>
  <si>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</si>
  <si>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</si>
  <si>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</si>
  <si>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</si>
  <si>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</si>
  <si>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</si>
  <si>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</si>
  <si>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</si>
  <si>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</si>
  <si>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</si>
  <si>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</si>
  <si>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</si>
  <si>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</si>
  <si>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</si>
  <si>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</si>
  <si>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</si>
  <si>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</si>
  <si>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</si>
  <si>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</si>
  <si>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</si>
  <si>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</si>
  <si>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</si>
  <si>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</si>
  <si>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</si>
  <si>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</si>
  <si>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</si>
  <si>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</si>
  <si>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</si>
  <si>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</si>
  <si>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</si>
  <si>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</si>
  <si>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</si>
  <si>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</si>
  <si>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</si>
  <si>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</si>
  <si>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</si>
  <si>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</si>
  <si>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</si>
  <si>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</si>
  <si>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</si>
  <si>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</si>
  <si>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</si>
  <si>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</si>
  <si>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</si>
  <si>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</si>
  <si>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</si>
  <si>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</si>
  <si>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</si>
  <si>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</si>
  <si>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</si>
  <si>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</si>
  <si>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</si>
  <si>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</si>
  <si>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</si>
  <si>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</si>
  <si>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</si>
  <si>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</si>
  <si>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</si>
  <si>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</si>
  <si>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</si>
  <si>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</si>
  <si>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</si>
  <si>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</si>
  <si>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</si>
  <si>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</si>
  <si>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</si>
  <si>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</si>
  <si>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</si>
  <si>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</si>
  <si>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</si>
  <si>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</si>
  <si>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</si>
  <si>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</si>
  <si>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</si>
  <si>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</si>
  <si>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</si>
  <si>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</si>
  <si>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</si>
  <si>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</si>
  <si>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№   /-РС от   .03.2022 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</si>
  <si>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</si>
  <si>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</si>
  <si>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</si>
  <si>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</si>
  <si>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</si>
  <si>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</si>
  <si>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</si>
  <si>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</si>
  <si>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</si>
  <si>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</si>
  <si>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</si>
  <si>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</si>
  <si>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</si>
  <si>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</si>
  <si>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</si>
  <si>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</si>
  <si>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</si>
  <si>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</si>
  <si>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</si>
  <si>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</si>
  <si>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</si>
  <si>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</si>
  <si>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</si>
  <si>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</si>
  <si>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</si>
  <si>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</si>
  <si>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</si>
  <si>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</si>
  <si>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</si>
  <si>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</si>
  <si>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</si>
  <si>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</si>
  <si>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</si>
  <si>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</si>
  <si>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</si>
  <si>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</si>
  <si>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</si>
  <si>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</si>
  <si>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</si>
  <si>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</si>
  <si>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</si>
  <si>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</si>
  <si>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</si>
  <si>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</si>
  <si>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</si>
  <si>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</si>
  <si>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</si>
  <si>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</si>
  <si>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</si>
  <si>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</si>
  <si>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</si>
  <si>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</si>
  <si>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</si>
  <si>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</si>
  <si>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</si>
  <si>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</si>
  <si>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</si>
  <si>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</si>
  <si>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</si>
  <si>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</si>
  <si>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</si>
  <si>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</si>
  <si>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</si>
  <si>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</si>
  <si>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</si>
  <si>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</si>
  <si>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</si>
  <si>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</si>
  <si>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</si>
  <si>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</si>
  <si>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</si>
  <si>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</si>
  <si>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</si>
  <si>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</si>
  <si>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</si>
  <si>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</si>
  <si>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</si>
  <si>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</si>
  <si>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</si>
  <si>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</si>
  <si>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</si>
  <si>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</si>
  <si>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</si>
  <si>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</si>
  <si>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</si>
  <si>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</si>
  <si>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</si>
  <si>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</si>
  <si>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</si>
  <si>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</si>
  <si>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</si>
  <si>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</si>
  <si>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</si>
  <si>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</si>
  <si>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</si>
  <si>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</si>
  <si>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Приложение 4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</si>
  <si>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</si>
  <si>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</si>
  <si>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</si>
  <si>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</si>
  <si>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</si>
  <si>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</si>
  <si>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</si>
  <si>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</si>
  <si>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</si>
  <si>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</si>
  <si>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</si>
  <si>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</si>
  <si>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</si>
  <si>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</si>
  <si>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</si>
  <si>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</si>
  <si>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</si>
  <si>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</si>
  <si>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</si>
  <si>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</si>
  <si>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</si>
  <si>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</si>
  <si>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</si>
  <si>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</si>
  <si>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</si>
  <si>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</si>
  <si>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</si>
  <si>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</si>
  <si>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</si>
  <si>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</si>
  <si>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</si>
  <si>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</si>
  <si>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</si>
  <si>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</si>
  <si>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</si>
  <si>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</si>
  <si>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</si>
  <si>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</si>
  <si>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</si>
  <si>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</si>
  <si>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</si>
  <si>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</si>
  <si>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</si>
  <si>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</si>
  <si>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</si>
  <si>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</si>
  <si>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</si>
  <si>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</si>
  <si>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</si>
  <si>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</si>
  <si>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</si>
  <si>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</si>
  <si>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</si>
  <si>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</si>
  <si>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</si>
  <si>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</si>
  <si>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</si>
  <si>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</si>
  <si>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</si>
  <si>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</si>
  <si>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</si>
  <si>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</si>
  <si>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</si>
  <si>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</si>
  <si>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</si>
  <si>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</si>
  <si>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</si>
  <si>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</si>
  <si>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</si>
  <si>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</si>
  <si>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</si>
  <si>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</si>
  <si>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</si>
  <si>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</si>
  <si>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</si>
  <si>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</si>
  <si>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</si>
  <si>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</si>
  <si>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</si>
  <si>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</si>
  <si>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</si>
  <si>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</si>
  <si>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</si>
  <si>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</si>
  <si>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</si>
  <si>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</si>
  <si>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</si>
  <si>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</si>
  <si>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</si>
  <si>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</si>
  <si>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</si>
  <si>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</si>
  <si>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</si>
  <si>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</si>
  <si>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</si>
  <si>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</si>
  <si>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</si>
  <si>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</si>
  <si>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</si>
  <si>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</si>
  <si>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</si>
  <si>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</si>
  <si>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</si>
  <si>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</si>
  <si>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</si>
  <si>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</si>
  <si>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</si>
  <si>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</si>
  <si>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</si>
  <si>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</si>
  <si>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</si>
  <si>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</si>
  <si>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</si>
  <si>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</si>
  <si>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</si>
  <si>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</si>
  <si>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</si>
  <si>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</si>
  <si>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</si>
  <si>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</si>
  <si>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</si>
  <si>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</si>
  <si>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</si>
  <si>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</si>
  <si>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</si>
  <si>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</si>
  <si>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</si>
  <si>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</si>
  <si>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</si>
  <si>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</si>
  <si>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</si>
  <si>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</si>
  <si>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</si>
  <si>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</si>
  <si>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</si>
  <si>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</si>
  <si>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</si>
  <si>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</si>
  <si>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</si>
  <si>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</si>
  <si>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</si>
  <si>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</si>
  <si>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</si>
  <si>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</si>
  <si>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</si>
  <si>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</si>
  <si>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</si>
  <si>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</si>
  <si>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</si>
  <si>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</si>
  <si>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</si>
  <si>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</si>
  <si>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</si>
  <si>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</si>
  <si>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</si>
  <si>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</si>
  <si>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</si>
  <si>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</si>
  <si>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</si>
  <si>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75 3 02 81140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</si>
  <si>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</si>
  <si>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61 0 02 80140</t>
  </si>
  <si>
    <t>61 0 01 80140</t>
  </si>
  <si>
    <t>61 0 02 70140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</si>
  <si>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</si>
  <si>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</si>
  <si>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</si>
  <si>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</si>
  <si>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</si>
  <si>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</si>
  <si>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</si>
  <si>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</si>
  <si>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</si>
  <si>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</si>
  <si>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</si>
  <si>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</si>
  <si>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</si>
  <si>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</si>
  <si>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</si>
  <si>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</si>
  <si>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</si>
  <si>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</si>
  <si>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</si>
  <si>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</si>
  <si>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</si>
  <si>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</si>
  <si>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</si>
  <si>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</si>
  <si>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</si>
  <si>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</si>
  <si>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</si>
  <si>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</si>
  <si>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</si>
  <si>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</si>
  <si>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</si>
  <si>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</si>
  <si>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</si>
  <si>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</si>
  <si>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</si>
  <si>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</si>
  <si>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</si>
  <si>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</si>
  <si>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</si>
  <si>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</si>
  <si>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</si>
  <si>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</si>
  <si>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</si>
  <si>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</si>
  <si>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</si>
  <si>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</si>
  <si>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</si>
  <si>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</si>
  <si>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</si>
  <si>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</si>
  <si>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</si>
  <si>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</si>
  <si>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</si>
  <si>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</si>
  <si>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</si>
  <si>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</si>
  <si>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</si>
  <si>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</si>
  <si>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</si>
  <si>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</si>
  <si>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</si>
  <si>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</si>
  <si>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</si>
  <si>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</si>
  <si>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</si>
  <si>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</si>
  <si>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</si>
  <si>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</si>
  <si>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</si>
  <si>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</si>
  <si>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</si>
  <si>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</si>
  <si>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</si>
  <si>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</si>
  <si>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</si>
  <si>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</si>
  <si>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</si>
  <si>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</si>
  <si>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</si>
  <si>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</si>
  <si>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</si>
  <si>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</si>
  <si>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</si>
  <si>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</si>
  <si>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</si>
  <si>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</si>
  <si>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</si>
  <si>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</si>
  <si>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</si>
  <si>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</si>
  <si>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</si>
  <si>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</si>
  <si>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</si>
  <si>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</si>
  <si>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</si>
  <si>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</si>
  <si>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</si>
  <si>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</si>
  <si>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</si>
  <si>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</si>
  <si>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</si>
  <si>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</si>
  <si>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</si>
  <si>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</si>
  <si>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</si>
  <si>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</si>
  <si>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</si>
  <si>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</si>
  <si>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</si>
  <si>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</si>
  <si>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</si>
  <si>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</si>
  <si>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</si>
  <si>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</si>
  <si>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</si>
  <si>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</si>
  <si>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</si>
  <si>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</si>
  <si>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</si>
  <si>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</si>
  <si>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</si>
  <si>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</si>
  <si>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</si>
  <si>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</si>
  <si>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</si>
  <si>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</si>
  <si>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</si>
  <si>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</si>
  <si>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</si>
  <si>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</si>
  <si>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</si>
  <si>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</si>
  <si>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</si>
  <si>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</si>
  <si>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</si>
  <si>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</si>
  <si>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</si>
  <si>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</si>
  <si>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</si>
  <si>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</si>
  <si>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</si>
  <si>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</si>
  <si>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</si>
  <si>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</si>
  <si>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</si>
  <si>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</si>
  <si>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</si>
  <si>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</si>
  <si>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</si>
  <si>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</si>
  <si>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</si>
  <si>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</si>
  <si>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</si>
  <si>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</si>
  <si>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</si>
  <si>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</si>
  <si>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</si>
  <si>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Бюджет г. Москвы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</si>
  <si>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</si>
  <si>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</si>
  <si>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</si>
  <si>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</si>
  <si>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</si>
  <si>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</si>
  <si>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350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</si>
  <si>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</si>
  <si>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</si>
  <si>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</si>
  <si>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</si>
  <si>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</si>
  <si>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</si>
  <si>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</si>
  <si>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</si>
  <si>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</si>
  <si>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</si>
  <si>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</si>
  <si>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</si>
  <si>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</si>
  <si>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</si>
  <si>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</si>
  <si>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</si>
  <si>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</si>
  <si>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</si>
  <si>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</si>
  <si>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</si>
  <si>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</si>
  <si>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</si>
  <si>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</si>
  <si>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</si>
  <si>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</si>
  <si>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</si>
  <si>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</si>
  <si>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</si>
  <si>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</si>
  <si>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</si>
  <si>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</si>
  <si>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</si>
  <si>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</si>
  <si>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</si>
  <si>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</si>
  <si>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</si>
  <si>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</si>
  <si>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</si>
  <si>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</si>
  <si>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</si>
  <si>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</si>
  <si>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</si>
  <si>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</si>
  <si>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</si>
  <si>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</si>
  <si>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</si>
  <si>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</si>
  <si>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</si>
  <si>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</si>
  <si>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</si>
  <si>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>Приложение 6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</si>
  <si>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</si>
  <si>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</si>
  <si>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</si>
  <si>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>Приложение 7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</si>
  <si>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</si>
  <si>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</si>
  <si>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</si>
  <si>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</si>
  <si>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</si>
  <si>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</si>
  <si>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</si>
  <si>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</si>
  <si>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</si>
  <si>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</si>
  <si>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>Приложение 8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</si>
  <si>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</si>
  <si>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</si>
  <si>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</si>
  <si>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</si>
  <si>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</si>
  <si>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</si>
  <si>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9</t>
  </si>
  <si>
    <t xml:space="preserve">                                                   Приложение 13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</si>
  <si>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</si>
  <si>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</si>
  <si>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10</t>
  </si>
  <si>
    <t xml:space="preserve">                                                   Приложение 14</t>
  </si>
  <si>
    <t xml:space="preserve">Распределение иных межбюджетных трансфертов </t>
  </si>
  <si>
    <t>на 2022 год и на плановый период 2023 и 2024 годов р.0502</t>
  </si>
  <si>
    <t>на 2022 год и на плановый период 2023 и 2024 годов р.0503</t>
  </si>
  <si>
    <t xml:space="preserve">№  16/103  -РС от 30 .09.2022   </t>
  </si>
  <si>
    <t xml:space="preserve">№  16/103  -РС от 30.09.2022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</si>
</sst>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0000"/>
    <numFmt numFmtId="167" formatCode="_-* #,##0.00&quot;р.&quot;_-;\-* #,##0.00&quot;р.&quot;_-;_-* \-??&quot;р.&quot;_-;_-@_-"/>
  </numFmts>
  <fonts count="66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2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8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10" applyNumberFormat="0" applyAlignment="0" applyProtection="0"/>
    <xf numFmtId="0" fontId="52" fillId="37" borderId="11" applyNumberFormat="0" applyAlignment="0" applyProtection="0"/>
    <xf numFmtId="0" fontId="53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8" borderId="16" applyNumberFormat="0" applyAlignment="0" applyProtection="0"/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164" fontId="22" fillId="0" borderId="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89" applyNumberFormat="1" applyFont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22" fillId="0" borderId="9" xfId="89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7" fillId="0" borderId="19" xfId="0" applyFont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/>
    </xf>
    <xf numFmtId="49" fontId="22" fillId="0" borderId="9" xfId="0" applyNumberFormat="1" applyFont="1" applyBorder="1" applyAlignment="1">
      <alignment wrapText="1"/>
    </xf>
    <xf numFmtId="0" fontId="28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/>
    </xf>
    <xf numFmtId="49" fontId="29" fillId="0" borderId="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5" fontId="20" fillId="0" borderId="20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164" fontId="16" fillId="0" borderId="0" xfId="0" applyNumberFormat="1" applyFont="1" applyAlignment="1">
      <alignment/>
    </xf>
    <xf numFmtId="49" fontId="20" fillId="0" borderId="9" xfId="0" applyNumberFormat="1" applyFont="1" applyBorder="1" applyAlignment="1">
      <alignment horizontal="justify" wrapText="1"/>
    </xf>
    <xf numFmtId="49" fontId="29" fillId="0" borderId="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wrapText="1"/>
    </xf>
    <xf numFmtId="0" fontId="20" fillId="0" borderId="20" xfId="0" applyFont="1" applyBorder="1" applyAlignment="1">
      <alignment horizontal="justify" wrapText="1"/>
    </xf>
    <xf numFmtId="49" fontId="29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wrapText="1"/>
    </xf>
    <xf numFmtId="165" fontId="20" fillId="0" borderId="2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wrapText="1"/>
    </xf>
    <xf numFmtId="0" fontId="30" fillId="0" borderId="20" xfId="0" applyFont="1" applyBorder="1" applyAlignment="1">
      <alignment horizontal="justify" wrapText="1"/>
    </xf>
    <xf numFmtId="0" fontId="2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justify" wrapText="1"/>
    </xf>
    <xf numFmtId="0" fontId="29" fillId="0" borderId="2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top" wrapText="1"/>
    </xf>
    <xf numFmtId="165" fontId="30" fillId="0" borderId="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top" wrapText="1"/>
    </xf>
    <xf numFmtId="0" fontId="30" fillId="0" borderId="9" xfId="0" applyFont="1" applyBorder="1" applyAlignment="1">
      <alignment horizontal="justify" vertical="center" wrapText="1"/>
    </xf>
    <xf numFmtId="165" fontId="30" fillId="0" borderId="9" xfId="0" applyNumberFormat="1" applyFont="1" applyBorder="1" applyAlignment="1">
      <alignment horizontal="center" vertical="center"/>
    </xf>
    <xf numFmtId="0" fontId="30" fillId="0" borderId="0" xfId="0" applyFont="1" applyAlignment="1">
      <alignment horizontal="justify" wrapText="1"/>
    </xf>
    <xf numFmtId="0" fontId="29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justify" wrapText="1"/>
    </xf>
    <xf numFmtId="165" fontId="22" fillId="0" borderId="20" xfId="0" applyNumberFormat="1" applyFont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justify" wrapText="1"/>
    </xf>
    <xf numFmtId="0" fontId="22" fillId="0" borderId="9" xfId="0" applyFont="1" applyBorder="1" applyAlignment="1">
      <alignment horizontal="justify" wrapText="1"/>
    </xf>
    <xf numFmtId="0" fontId="16" fillId="0" borderId="0" xfId="89" applyFont="1">
      <alignment/>
      <protection/>
    </xf>
    <xf numFmtId="166" fontId="16" fillId="0" borderId="0" xfId="0" applyNumberFormat="1" applyFont="1" applyAlignment="1">
      <alignment wrapText="1"/>
    </xf>
    <xf numFmtId="0" fontId="16" fillId="0" borderId="0" xfId="89" applyFont="1" applyAlignment="1">
      <alignment vertical="center"/>
      <protection/>
    </xf>
    <xf numFmtId="164" fontId="20" fillId="0" borderId="0" xfId="89" applyNumberFormat="1" applyFont="1" applyAlignment="1">
      <alignment horizontal="left"/>
      <protection/>
    </xf>
    <xf numFmtId="164" fontId="20" fillId="0" borderId="0" xfId="89" applyNumberFormat="1" applyFont="1" applyAlignment="1">
      <alignment horizontal="left" vertical="center"/>
      <protection/>
    </xf>
    <xf numFmtId="0" fontId="16" fillId="0" borderId="0" xfId="89" applyFont="1" applyAlignment="1">
      <alignment horizontal="right" vertical="center"/>
      <protection/>
    </xf>
    <xf numFmtId="0" fontId="16" fillId="0" borderId="24" xfId="89" applyFont="1" applyBorder="1">
      <alignment/>
      <protection/>
    </xf>
    <xf numFmtId="0" fontId="16" fillId="0" borderId="24" xfId="89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165" fontId="22" fillId="0" borderId="9" xfId="89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89" applyNumberFormat="1" applyFont="1" applyBorder="1" applyAlignment="1">
      <alignment horizontal="center" vertical="center" wrapText="1"/>
      <protection/>
    </xf>
    <xf numFmtId="49" fontId="20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9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5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89" applyNumberFormat="1" applyFont="1" applyBorder="1" applyAlignment="1">
      <alignment horizontal="center" vertical="center" wrapText="1"/>
      <protection/>
    </xf>
    <xf numFmtId="49" fontId="20" fillId="0" borderId="26" xfId="58" applyFont="1" applyBorder="1" applyAlignment="1">
      <alignment horizontal="center" vertical="center"/>
      <protection/>
    </xf>
    <xf numFmtId="0" fontId="22" fillId="0" borderId="9" xfId="89" applyFont="1" applyBorder="1" applyAlignment="1">
      <alignment horizontal="justify"/>
      <protection/>
    </xf>
    <xf numFmtId="0" fontId="20" fillId="0" borderId="9" xfId="89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5" fontId="16" fillId="0" borderId="0" xfId="89" applyNumberFormat="1" applyFont="1">
      <alignment/>
      <protection/>
    </xf>
    <xf numFmtId="0" fontId="20" fillId="0" borderId="22" xfId="0" applyFont="1" applyBorder="1" applyAlignment="1">
      <alignment horizontal="justify"/>
    </xf>
    <xf numFmtId="0" fontId="22" fillId="0" borderId="9" xfId="89" applyFont="1" applyBorder="1" applyAlignment="1">
      <alignment horizontal="center" vertical="center"/>
      <protection/>
    </xf>
    <xf numFmtId="0" fontId="20" fillId="0" borderId="9" xfId="89" applyFont="1" applyBorder="1" applyAlignment="1">
      <alignment horizontal="center" vertical="center"/>
      <protection/>
    </xf>
    <xf numFmtId="166" fontId="28" fillId="0" borderId="9" xfId="0" applyNumberFormat="1" applyFont="1" applyBorder="1" applyAlignment="1">
      <alignment horizontal="justify" vertical="center" wrapText="1"/>
    </xf>
    <xf numFmtId="0" fontId="28" fillId="0" borderId="9" xfId="89" applyFont="1" applyBorder="1" applyAlignment="1">
      <alignment horizontal="center" vertical="center"/>
      <protection/>
    </xf>
    <xf numFmtId="0" fontId="28" fillId="0" borderId="20" xfId="89" applyNumberFormat="1" applyFont="1" applyBorder="1" applyAlignment="1">
      <alignment horizontal="center" vertical="center"/>
      <protection/>
    </xf>
    <xf numFmtId="165" fontId="28" fillId="0" borderId="20" xfId="89" applyNumberFormat="1" applyFont="1" applyBorder="1" applyAlignment="1">
      <alignment horizontal="center" vertical="center"/>
      <protection/>
    </xf>
    <xf numFmtId="0" fontId="16" fillId="0" borderId="9" xfId="89" applyFont="1" applyBorder="1" applyAlignment="1">
      <alignment horizontal="justify" vertical="center"/>
      <protection/>
    </xf>
    <xf numFmtId="0" fontId="16" fillId="0" borderId="9" xfId="89" applyFont="1" applyBorder="1" applyAlignment="1">
      <alignment horizontal="center" vertical="center"/>
      <protection/>
    </xf>
    <xf numFmtId="0" fontId="16" fillId="0" borderId="20" xfId="89" applyNumberFormat="1" applyFont="1" applyBorder="1" applyAlignment="1">
      <alignment horizontal="center" vertical="center"/>
      <protection/>
    </xf>
    <xf numFmtId="165" fontId="16" fillId="0" borderId="20" xfId="89" applyNumberFormat="1" applyFont="1" applyBorder="1" applyAlignment="1">
      <alignment horizontal="center" vertical="center"/>
      <protection/>
    </xf>
    <xf numFmtId="0" fontId="16" fillId="0" borderId="0" xfId="89" applyFont="1" applyAlignment="1">
      <alignment wrapText="1"/>
      <protection/>
    </xf>
    <xf numFmtId="166" fontId="20" fillId="0" borderId="0" xfId="0" applyNumberFormat="1" applyFont="1" applyAlignment="1">
      <alignment wrapText="1"/>
    </xf>
    <xf numFmtId="0" fontId="16" fillId="0" borderId="0" xfId="89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0" fillId="0" borderId="0" xfId="89" applyFont="1" applyAlignment="1">
      <alignment horizontal="right" vertical="center" wrapText="1"/>
      <protection/>
    </xf>
    <xf numFmtId="0" fontId="22" fillId="0" borderId="0" xfId="89" applyFont="1" applyAlignment="1">
      <alignment vertical="center" wrapText="1"/>
      <protection/>
    </xf>
    <xf numFmtId="0" fontId="20" fillId="0" borderId="0" xfId="89" applyFont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89" applyFont="1" applyAlignment="1">
      <alignment vertical="center" wrapText="1"/>
      <protection/>
    </xf>
    <xf numFmtId="0" fontId="20" fillId="0" borderId="0" xfId="89" applyFont="1" applyAlignment="1">
      <alignment wrapText="1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5" fontId="22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horizontal="left" vertical="center" wrapText="1"/>
    </xf>
    <xf numFmtId="166" fontId="33" fillId="0" borderId="9" xfId="0" applyNumberFormat="1" applyFont="1" applyBorder="1" applyAlignment="1">
      <alignment horizontal="justify" vertical="center" wrapText="1"/>
    </xf>
    <xf numFmtId="49" fontId="33" fillId="0" borderId="9" xfId="89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89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7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7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89" applyFont="1" applyBorder="1" applyAlignment="1">
      <alignment vertical="center" wrapText="1"/>
      <protection/>
    </xf>
    <xf numFmtId="0" fontId="33" fillId="0" borderId="9" xfId="60" applyFont="1" applyAlignment="1">
      <alignment horizontal="left" vertical="top" wrapText="1"/>
      <protection/>
    </xf>
    <xf numFmtId="0" fontId="20" fillId="0" borderId="9" xfId="89" applyFont="1" applyBorder="1">
      <alignment/>
      <protection/>
    </xf>
    <xf numFmtId="166" fontId="33" fillId="0" borderId="9" xfId="0" applyNumberFormat="1" applyFont="1" applyBorder="1" applyAlignment="1">
      <alignment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27" xfId="0" applyFont="1" applyBorder="1" applyAlignment="1">
      <alignment horizontal="justify"/>
    </xf>
    <xf numFmtId="0" fontId="20" fillId="0" borderId="22" xfId="0" applyFont="1" applyBorder="1" applyAlignment="1">
      <alignment horizontal="justify"/>
    </xf>
    <xf numFmtId="165" fontId="20" fillId="0" borderId="9" xfId="89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49" fontId="20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86" applyFont="1" applyFill="1" applyBorder="1" applyAlignment="1">
      <alignment horizontal="center" vertical="center" wrapText="1"/>
      <protection/>
    </xf>
    <xf numFmtId="165" fontId="20" fillId="0" borderId="9" xfId="89" applyNumberFormat="1" applyFont="1" applyFill="1" applyBorder="1" applyAlignment="1">
      <alignment horizontal="center" vertical="center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5" fontId="22" fillId="0" borderId="9" xfId="89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6" fontId="33" fillId="0" borderId="9" xfId="0" applyNumberFormat="1" applyFont="1" applyBorder="1" applyAlignment="1">
      <alignment horizontal="left" vertical="center" wrapText="1"/>
    </xf>
    <xf numFmtId="1" fontId="20" fillId="0" borderId="9" xfId="89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justify" wrapText="1"/>
    </xf>
    <xf numFmtId="165" fontId="34" fillId="0" borderId="9" xfId="89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3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7" applyFont="1" applyBorder="1" applyAlignment="1">
      <alignment horizontal="center" vertical="center" wrapText="1"/>
      <protection/>
    </xf>
    <xf numFmtId="49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165" fontId="16" fillId="0" borderId="0" xfId="89" applyNumberFormat="1" applyFont="1" applyAlignment="1">
      <alignment wrapText="1"/>
      <protection/>
    </xf>
    <xf numFmtId="0" fontId="33" fillId="0" borderId="9" xfId="60" applyFont="1" applyAlignment="1" applyProtection="1">
      <alignment vertical="center" wrapText="1"/>
      <protection locked="0"/>
    </xf>
    <xf numFmtId="165" fontId="33" fillId="0" borderId="9" xfId="89" applyNumberFormat="1" applyFont="1" applyBorder="1" applyAlignment="1">
      <alignment horizontal="center" vertical="center" wrapText="1"/>
      <protection/>
    </xf>
    <xf numFmtId="0" fontId="35" fillId="0" borderId="9" xfId="60" applyFont="1" applyAlignment="1" applyProtection="1">
      <alignment horizontal="justify" vertical="center" wrapText="1"/>
      <protection locked="0"/>
    </xf>
    <xf numFmtId="0" fontId="35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89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166" fontId="20" fillId="26" borderId="9" xfId="0" applyNumberFormat="1" applyFont="1" applyFill="1" applyBorder="1" applyAlignment="1">
      <alignment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wrapText="1"/>
    </xf>
    <xf numFmtId="0" fontId="22" fillId="0" borderId="9" xfId="89" applyFont="1" applyBorder="1" applyAlignment="1">
      <alignment wrapText="1"/>
      <protection/>
    </xf>
    <xf numFmtId="0" fontId="20" fillId="0" borderId="20" xfId="89" applyFont="1" applyBorder="1" applyAlignment="1">
      <alignment horizontal="center" vertical="center"/>
      <protection/>
    </xf>
    <xf numFmtId="165" fontId="20" fillId="0" borderId="20" xfId="89" applyNumberFormat="1" applyFont="1" applyBorder="1" applyAlignment="1">
      <alignment horizontal="center" vertical="center"/>
      <protection/>
    </xf>
    <xf numFmtId="0" fontId="22" fillId="0" borderId="9" xfId="89" applyFont="1" applyBorder="1">
      <alignment/>
      <protection/>
    </xf>
    <xf numFmtId="0" fontId="33" fillId="0" borderId="9" xfId="89" applyFont="1" applyBorder="1">
      <alignment/>
      <protection/>
    </xf>
    <xf numFmtId="0" fontId="33" fillId="0" borderId="9" xfId="0" applyFont="1" applyBorder="1" applyAlignment="1">
      <alignment horizontal="center" vertical="center"/>
    </xf>
    <xf numFmtId="0" fontId="33" fillId="0" borderId="9" xfId="89" applyFont="1" applyBorder="1" applyAlignment="1">
      <alignment horizontal="center" vertical="center"/>
      <protection/>
    </xf>
    <xf numFmtId="165" fontId="33" fillId="0" borderId="9" xfId="89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6" fillId="0" borderId="0" xfId="89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0" fillId="0" borderId="22" xfId="0" applyFont="1" applyBorder="1" applyAlignment="1">
      <alignment horizontal="justify" wrapText="1"/>
    </xf>
    <xf numFmtId="0" fontId="22" fillId="0" borderId="0" xfId="0" applyFont="1" applyAlignment="1">
      <alignment horizontal="justify"/>
    </xf>
    <xf numFmtId="166" fontId="20" fillId="0" borderId="9" xfId="0" applyNumberFormat="1" applyFont="1" applyFill="1" applyBorder="1" applyAlignment="1">
      <alignment horizontal="left" vertical="center" wrapText="1"/>
    </xf>
    <xf numFmtId="49" fontId="20" fillId="0" borderId="9" xfId="89" applyNumberFormat="1" applyFont="1" applyFill="1" applyBorder="1" applyAlignment="1">
      <alignment horizontal="center" vertical="center" wrapText="1"/>
      <protection/>
    </xf>
    <xf numFmtId="0" fontId="20" fillId="0" borderId="9" xfId="87" applyFont="1" applyFill="1" applyBorder="1" applyAlignment="1">
      <alignment horizontal="center" vertical="center"/>
      <protection/>
    </xf>
    <xf numFmtId="0" fontId="20" fillId="0" borderId="9" xfId="63" applyFont="1" applyAlignment="1">
      <alignment horizontal="justify" vertical="top" wrapText="1"/>
      <protection/>
    </xf>
    <xf numFmtId="166" fontId="37" fillId="0" borderId="9" xfId="0" applyNumberFormat="1" applyFont="1" applyBorder="1" applyAlignment="1">
      <alignment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0" borderId="9" xfId="0" applyFont="1" applyBorder="1" applyAlignment="1">
      <alignment vertical="center" wrapText="1"/>
    </xf>
    <xf numFmtId="165" fontId="21" fillId="0" borderId="9" xfId="0" applyNumberFormat="1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wrapText="1"/>
    </xf>
    <xf numFmtId="166" fontId="22" fillId="0" borderId="20" xfId="0" applyNumberFormat="1" applyFont="1" applyBorder="1" applyAlignment="1">
      <alignment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165" fontId="22" fillId="0" borderId="20" xfId="89" applyNumberFormat="1" applyFont="1" applyBorder="1" applyAlignment="1">
      <alignment horizontal="center" vertical="center" wrapText="1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89" applyFont="1" applyBorder="1" applyAlignment="1">
      <alignment horizontal="center" vertical="center" wrapText="1"/>
      <protection/>
    </xf>
    <xf numFmtId="165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89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5" fontId="16" fillId="0" borderId="0" xfId="89" applyNumberFormat="1" applyFont="1" applyAlignment="1">
      <alignment vertical="center" wrapText="1"/>
      <protection/>
    </xf>
    <xf numFmtId="0" fontId="16" fillId="26" borderId="0" xfId="89" applyFont="1" applyFill="1">
      <alignment/>
      <protection/>
    </xf>
    <xf numFmtId="166" fontId="16" fillId="26" borderId="0" xfId="0" applyNumberFormat="1" applyFont="1" applyFill="1" applyAlignment="1">
      <alignment wrapText="1"/>
    </xf>
    <xf numFmtId="0" fontId="16" fillId="26" borderId="0" xfId="86" applyFill="1">
      <alignment/>
      <protection/>
    </xf>
    <xf numFmtId="0" fontId="16" fillId="26" borderId="0" xfId="89" applyFont="1" applyFill="1" applyAlignment="1">
      <alignment vertical="center"/>
      <protection/>
    </xf>
    <xf numFmtId="165" fontId="16" fillId="0" borderId="0" xfId="89" applyNumberFormat="1" applyFont="1" applyFill="1" applyAlignment="1">
      <alignment vertical="center"/>
      <protection/>
    </xf>
    <xf numFmtId="0" fontId="0" fillId="26" borderId="0" xfId="89" applyFill="1">
      <alignment/>
      <protection/>
    </xf>
    <xf numFmtId="0" fontId="16" fillId="26" borderId="0" xfId="0" applyFont="1" applyFill="1" applyAlignment="1">
      <alignment/>
    </xf>
    <xf numFmtId="166" fontId="20" fillId="26" borderId="0" xfId="0" applyNumberFormat="1" applyFont="1" applyFill="1" applyAlignment="1">
      <alignment wrapText="1"/>
    </xf>
    <xf numFmtId="0" fontId="20" fillId="26" borderId="0" xfId="86" applyFont="1" applyFill="1">
      <alignment/>
      <protection/>
    </xf>
    <xf numFmtId="0" fontId="22" fillId="26" borderId="0" xfId="89" applyFont="1" applyFill="1" applyAlignment="1">
      <alignment vertical="center"/>
      <protection/>
    </xf>
    <xf numFmtId="0" fontId="20" fillId="26" borderId="0" xfId="89" applyFont="1" applyFill="1" applyAlignment="1">
      <alignment horizontal="right" vertical="center"/>
      <protection/>
    </xf>
    <xf numFmtId="0" fontId="21" fillId="26" borderId="0" xfId="0" applyFont="1" applyFill="1" applyAlignment="1">
      <alignment/>
    </xf>
    <xf numFmtId="165" fontId="20" fillId="0" borderId="0" xfId="0" applyNumberFormat="1" applyFont="1" applyFill="1" applyAlignment="1">
      <alignment horizontal="right" vertical="center"/>
    </xf>
    <xf numFmtId="165" fontId="20" fillId="0" borderId="0" xfId="89" applyNumberFormat="1" applyFont="1" applyFill="1" applyAlignment="1">
      <alignment horizontal="right" vertical="center"/>
      <protection/>
    </xf>
    <xf numFmtId="0" fontId="20" fillId="26" borderId="0" xfId="0" applyFont="1" applyFill="1" applyAlignment="1">
      <alignment wrapText="1"/>
    </xf>
    <xf numFmtId="0" fontId="20" fillId="26" borderId="0" xfId="86" applyFont="1" applyFill="1" applyAlignment="1">
      <alignment horizontal="right"/>
      <protection/>
    </xf>
    <xf numFmtId="165" fontId="20" fillId="0" borderId="0" xfId="89" applyNumberFormat="1" applyFont="1" applyFill="1" applyAlignment="1">
      <alignment vertical="center"/>
      <protection/>
    </xf>
    <xf numFmtId="166" fontId="20" fillId="26" borderId="9" xfId="0" applyNumberFormat="1" applyFont="1" applyFill="1" applyBorder="1" applyAlignment="1">
      <alignment horizontal="center" vertical="center" wrapText="1"/>
    </xf>
    <xf numFmtId="0" fontId="20" fillId="26" borderId="9" xfId="89" applyFont="1" applyFill="1" applyBorder="1" applyAlignment="1">
      <alignment horizontal="center" vertical="center" wrapText="1"/>
      <protection/>
    </xf>
    <xf numFmtId="0" fontId="20" fillId="26" borderId="9" xfId="89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vertical="center" wrapText="1"/>
    </xf>
    <xf numFmtId="0" fontId="22" fillId="26" borderId="9" xfId="86" applyFont="1" applyFill="1" applyBorder="1" applyAlignment="1">
      <alignment vertical="center" wrapText="1"/>
      <protection/>
    </xf>
    <xf numFmtId="0" fontId="22" fillId="26" borderId="9" xfId="89" applyFont="1" applyFill="1" applyBorder="1" applyAlignment="1">
      <alignment horizontal="center" vertical="center" wrapText="1"/>
      <protection/>
    </xf>
    <xf numFmtId="165" fontId="22" fillId="0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horizontal="left" vertical="center" wrapText="1"/>
    </xf>
    <xf numFmtId="166" fontId="22" fillId="26" borderId="9" xfId="0" applyNumberFormat="1" applyFont="1" applyFill="1" applyBorder="1" applyAlignment="1">
      <alignment horizontal="justify" vertical="center" wrapText="1"/>
    </xf>
    <xf numFmtId="0" fontId="22" fillId="26" borderId="9" xfId="86" applyFont="1" applyFill="1" applyBorder="1" applyAlignment="1">
      <alignment horizontal="center" vertical="center" wrapText="1"/>
      <protection/>
    </xf>
    <xf numFmtId="0" fontId="18" fillId="26" borderId="0" xfId="89" applyNumberFormat="1" applyFont="1" applyFill="1">
      <alignment/>
      <protection/>
    </xf>
    <xf numFmtId="0" fontId="20" fillId="26" borderId="9" xfId="86" applyFont="1" applyFill="1" applyBorder="1" applyAlignment="1">
      <alignment vertical="center" wrapText="1"/>
      <protection/>
    </xf>
    <xf numFmtId="49" fontId="22" fillId="26" borderId="9" xfId="86" applyNumberFormat="1" applyFont="1" applyFill="1" applyBorder="1" applyAlignment="1">
      <alignment horizontal="left" vertical="center" wrapText="1"/>
      <protection/>
    </xf>
    <xf numFmtId="49" fontId="22" fillId="26" borderId="9" xfId="89" applyNumberFormat="1" applyFont="1" applyFill="1" applyBorder="1" applyAlignment="1">
      <alignment horizontal="center" vertical="center" wrapText="1"/>
      <protection/>
    </xf>
    <xf numFmtId="166" fontId="33" fillId="26" borderId="9" xfId="0" applyNumberFormat="1" applyFont="1" applyFill="1" applyBorder="1" applyAlignment="1">
      <alignment horizontal="justify" vertical="center" wrapText="1"/>
    </xf>
    <xf numFmtId="49" fontId="33" fillId="26" borderId="9" xfId="86" applyNumberFormat="1" applyFont="1" applyFill="1" applyBorder="1" applyAlignment="1">
      <alignment horizontal="left" vertical="center" wrapText="1"/>
      <protection/>
    </xf>
    <xf numFmtId="49" fontId="33" fillId="26" borderId="9" xfId="89" applyNumberFormat="1" applyFont="1" applyFill="1" applyBorder="1" applyAlignment="1">
      <alignment horizontal="center" vertical="center" wrapText="1"/>
      <protection/>
    </xf>
    <xf numFmtId="165" fontId="0" fillId="26" borderId="0" xfId="89" applyNumberFormat="1" applyFill="1">
      <alignment/>
      <protection/>
    </xf>
    <xf numFmtId="49" fontId="2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0" applyFont="1" applyFill="1" applyBorder="1" applyAlignment="1">
      <alignment horizontal="left" vertical="center" wrapText="1"/>
    </xf>
    <xf numFmtId="0" fontId="20" fillId="26" borderId="9" xfId="87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justify" vertical="center" wrapText="1"/>
    </xf>
    <xf numFmtId="0" fontId="20" fillId="26" borderId="9" xfId="89" applyFont="1" applyFill="1" applyBorder="1">
      <alignment/>
      <protection/>
    </xf>
    <xf numFmtId="0" fontId="20" fillId="26" borderId="9" xfId="89" applyFont="1" applyFill="1" applyBorder="1" applyAlignment="1">
      <alignment horizontal="center" vertical="center"/>
      <protection/>
    </xf>
    <xf numFmtId="0" fontId="20" fillId="26" borderId="20" xfId="0" applyFont="1" applyFill="1" applyBorder="1" applyAlignment="1">
      <alignment horizontal="justify"/>
    </xf>
    <xf numFmtId="0" fontId="20" fillId="26" borderId="9" xfId="86" applyFont="1" applyFill="1" applyBorder="1" applyAlignment="1">
      <alignment horizontal="left" vertical="center" wrapText="1"/>
      <protection/>
    </xf>
    <xf numFmtId="166" fontId="33" fillId="26" borderId="9" xfId="0" applyNumberFormat="1" applyFont="1" applyFill="1" applyBorder="1" applyAlignment="1">
      <alignment vertical="center" wrapText="1"/>
    </xf>
    <xf numFmtId="0" fontId="20" fillId="26" borderId="9" xfId="89" applyFont="1" applyFill="1" applyBorder="1" applyAlignment="1">
      <alignment vertical="center"/>
      <protection/>
    </xf>
    <xf numFmtId="0" fontId="20" fillId="26" borderId="9" xfId="0" applyFont="1" applyFill="1" applyBorder="1" applyAlignment="1">
      <alignment horizontal="justify" vertical="center" wrapText="1"/>
    </xf>
    <xf numFmtId="0" fontId="20" fillId="26" borderId="9" xfId="86" applyFont="1" applyFill="1" applyBorder="1" applyAlignment="1">
      <alignment vertical="center"/>
      <protection/>
    </xf>
    <xf numFmtId="166" fontId="33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horizontal="justify" vertical="center" wrapText="1"/>
    </xf>
    <xf numFmtId="49" fontId="20" fillId="26" borderId="9" xfId="58" applyFont="1" applyFill="1" applyAlignment="1">
      <alignment horizontal="center" vertical="center"/>
      <protection/>
    </xf>
    <xf numFmtId="0" fontId="20" fillId="26" borderId="9" xfId="0" applyFont="1" applyFill="1" applyBorder="1" applyAlignment="1">
      <alignment horizontal="justify" wrapText="1"/>
    </xf>
    <xf numFmtId="0" fontId="22" fillId="26" borderId="9" xfId="87" applyFont="1" applyFill="1" applyBorder="1" applyAlignment="1">
      <alignment horizontal="center" vertical="center"/>
      <protection/>
    </xf>
    <xf numFmtId="0" fontId="33" fillId="26" borderId="9" xfId="0" applyFont="1" applyFill="1" applyBorder="1" applyAlignment="1">
      <alignment/>
    </xf>
    <xf numFmtId="0" fontId="33" fillId="26" borderId="9" xfId="86" applyFont="1" applyFill="1" applyBorder="1" applyAlignment="1">
      <alignment vertical="center" wrapText="1"/>
      <protection/>
    </xf>
    <xf numFmtId="0" fontId="20" fillId="26" borderId="9" xfId="0" applyFont="1" applyFill="1" applyBorder="1" applyAlignment="1">
      <alignment vertical="center"/>
    </xf>
    <xf numFmtId="49" fontId="22" fillId="26" borderId="9" xfId="86" applyNumberFormat="1" applyFont="1" applyFill="1" applyBorder="1" applyAlignment="1">
      <alignment horizontal="center" vertical="center" wrapText="1"/>
      <protection/>
    </xf>
    <xf numFmtId="165" fontId="20" fillId="43" borderId="9" xfId="89" applyNumberFormat="1" applyFont="1" applyFill="1" applyBorder="1" applyAlignment="1">
      <alignment horizontal="center" vertical="center"/>
      <protection/>
    </xf>
    <xf numFmtId="49" fontId="38" fillId="26" borderId="9" xfId="86" applyNumberFormat="1" applyFont="1" applyFill="1" applyBorder="1" applyAlignment="1">
      <alignment horizontal="left" vertical="center" wrapText="1"/>
      <protection/>
    </xf>
    <xf numFmtId="0" fontId="39" fillId="26" borderId="0" xfId="89" applyFont="1" applyFill="1">
      <alignment/>
      <protection/>
    </xf>
    <xf numFmtId="0" fontId="39" fillId="26" borderId="0" xfId="0" applyFont="1" applyFill="1" applyAlignment="1">
      <alignment/>
    </xf>
    <xf numFmtId="0" fontId="0" fillId="26" borderId="0" xfId="89" applyFill="1" applyAlignment="1">
      <alignment horizontal="center"/>
      <protection/>
    </xf>
    <xf numFmtId="0" fontId="33" fillId="26" borderId="9" xfId="60" applyFont="1" applyFill="1" applyAlignment="1">
      <alignment horizontal="left" vertical="top" wrapText="1"/>
      <protection/>
    </xf>
    <xf numFmtId="0" fontId="22" fillId="26" borderId="9" xfId="0" applyFont="1" applyFill="1" applyBorder="1" applyAlignment="1">
      <alignment horizontal="justify"/>
    </xf>
    <xf numFmtId="49" fontId="20" fillId="26" borderId="9" xfId="0" applyNumberFormat="1" applyFont="1" applyFill="1" applyBorder="1" applyAlignment="1">
      <alignment horizontal="center" vertical="center"/>
    </xf>
    <xf numFmtId="49" fontId="20" fillId="26" borderId="9" xfId="86" applyNumberFormat="1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/>
    </xf>
    <xf numFmtId="0" fontId="20" fillId="26" borderId="9" xfId="0" applyFont="1" applyFill="1" applyBorder="1" applyAlignment="1">
      <alignment vertical="center" wrapText="1"/>
    </xf>
    <xf numFmtId="49" fontId="22" fillId="26" borderId="9" xfId="0" applyNumberFormat="1" applyFont="1" applyFill="1" applyBorder="1" applyAlignment="1">
      <alignment horizontal="center" vertical="center"/>
    </xf>
    <xf numFmtId="0" fontId="23" fillId="26" borderId="9" xfId="0" applyFont="1" applyFill="1" applyBorder="1" applyAlignment="1">
      <alignment horizontal="justify" wrapText="1"/>
    </xf>
    <xf numFmtId="49" fontId="22" fillId="26" borderId="9" xfId="0" applyNumberFormat="1" applyFont="1" applyFill="1" applyBorder="1" applyAlignment="1">
      <alignment horizontal="center" vertical="center" wrapText="1"/>
    </xf>
    <xf numFmtId="0" fontId="21" fillId="26" borderId="9" xfId="0" applyFont="1" applyFill="1" applyBorder="1" applyAlignment="1">
      <alignment horizontal="center" vertical="center" wrapText="1"/>
    </xf>
    <xf numFmtId="0" fontId="20" fillId="26" borderId="9" xfId="0" applyFont="1" applyFill="1" applyBorder="1" applyAlignment="1">
      <alignment horizontal="justify"/>
    </xf>
    <xf numFmtId="0" fontId="20" fillId="26" borderId="27" xfId="0" applyFont="1" applyFill="1" applyBorder="1" applyAlignment="1">
      <alignment horizontal="justify"/>
    </xf>
    <xf numFmtId="0" fontId="20" fillId="26" borderId="22" xfId="0" applyFont="1" applyFill="1" applyBorder="1" applyAlignment="1">
      <alignment horizontal="justify"/>
    </xf>
    <xf numFmtId="0" fontId="33" fillId="26" borderId="9" xfId="0" applyFont="1" applyFill="1" applyBorder="1" applyAlignment="1">
      <alignment horizontal="justify"/>
    </xf>
    <xf numFmtId="0" fontId="20" fillId="26" borderId="9" xfId="0" applyFont="1" applyFill="1" applyBorder="1" applyAlignment="1">
      <alignment wrapText="1"/>
    </xf>
    <xf numFmtId="0" fontId="20" fillId="26" borderId="9" xfId="63" applyFont="1" applyFill="1">
      <alignment vertical="top" wrapText="1"/>
      <protection/>
    </xf>
    <xf numFmtId="0" fontId="20" fillId="26" borderId="9" xfId="0" applyFont="1" applyFill="1" applyBorder="1" applyAlignment="1">
      <alignment horizontal="left" vertical="top" wrapText="1"/>
    </xf>
    <xf numFmtId="49" fontId="34" fillId="26" borderId="9" xfId="89" applyNumberFormat="1" applyFont="1" applyFill="1" applyBorder="1" applyAlignment="1">
      <alignment horizontal="center" vertical="center" wrapText="1"/>
      <protection/>
    </xf>
    <xf numFmtId="49" fontId="20" fillId="26" borderId="9" xfId="62" applyFont="1" applyFill="1">
      <alignment horizontal="center" vertical="center"/>
      <protection/>
    </xf>
    <xf numFmtId="165" fontId="34" fillId="0" borderId="9" xfId="89" applyNumberFormat="1" applyFont="1" applyFill="1" applyBorder="1" applyAlignment="1">
      <alignment horizontal="center" vertical="center"/>
      <protection/>
    </xf>
    <xf numFmtId="4" fontId="20" fillId="26" borderId="9" xfId="57" applyNumberFormat="1" applyFont="1" applyFill="1" applyAlignment="1">
      <alignment horizontal="justify" vertical="center" wrapText="1"/>
      <protection/>
    </xf>
    <xf numFmtId="49" fontId="30" fillId="26" borderId="9" xfId="64" applyFont="1" applyFill="1">
      <alignment horizontal="center" vertical="center"/>
      <protection/>
    </xf>
    <xf numFmtId="4" fontId="20" fillId="26" borderId="9" xfId="56" applyNumberFormat="1" applyFont="1" applyFill="1" applyAlignment="1">
      <alignment horizontal="justify" vertical="center" wrapText="1"/>
      <protection/>
    </xf>
    <xf numFmtId="49" fontId="21" fillId="26" borderId="9" xfId="61" applyFont="1" applyFill="1" applyAlignment="1">
      <alignment horizontal="center" vertical="center"/>
      <protection/>
    </xf>
    <xf numFmtId="0" fontId="20" fillId="26" borderId="9" xfId="87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 horizontal="center" vertical="center" wrapText="1"/>
    </xf>
    <xf numFmtId="0" fontId="33" fillId="26" borderId="9" xfId="60" applyFont="1" applyFill="1" applyAlignment="1" applyProtection="1">
      <alignment vertical="center" wrapText="1"/>
      <protection locked="0"/>
    </xf>
    <xf numFmtId="165" fontId="33" fillId="0" borderId="9" xfId="89" applyNumberFormat="1" applyFont="1" applyFill="1" applyBorder="1" applyAlignment="1">
      <alignment horizontal="center" vertical="center"/>
      <protection/>
    </xf>
    <xf numFmtId="0" fontId="35" fillId="26" borderId="9" xfId="60" applyFont="1" applyFill="1" applyAlignment="1" applyProtection="1">
      <alignment horizontal="justify" vertical="center" wrapText="1"/>
      <protection locked="0"/>
    </xf>
    <xf numFmtId="0" fontId="22" fillId="26" borderId="9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justify"/>
    </xf>
    <xf numFmtId="166" fontId="21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vertical="center" wrapText="1"/>
    </xf>
    <xf numFmtId="0" fontId="20" fillId="0" borderId="9" xfId="86" applyFont="1" applyFill="1" applyBorder="1" applyAlignment="1">
      <alignment vertical="center"/>
      <protection/>
    </xf>
    <xf numFmtId="166" fontId="37" fillId="26" borderId="9" xfId="0" applyNumberFormat="1" applyFont="1" applyFill="1" applyBorder="1" applyAlignment="1">
      <alignment vertical="center" wrapText="1"/>
    </xf>
    <xf numFmtId="0" fontId="20" fillId="26" borderId="9" xfId="88" applyFont="1" applyFill="1" applyBorder="1" applyAlignment="1">
      <alignment horizontal="center" vertical="center" wrapText="1"/>
      <protection/>
    </xf>
    <xf numFmtId="0" fontId="21" fillId="26" borderId="9" xfId="63" applyFont="1" applyFill="1" applyAlignment="1">
      <alignment horizontal="justify" vertical="top" wrapText="1"/>
      <protection/>
    </xf>
    <xf numFmtId="0" fontId="20" fillId="26" borderId="20" xfId="0" applyFont="1" applyFill="1" applyBorder="1" applyAlignment="1">
      <alignment horizontal="center" vertical="center"/>
    </xf>
    <xf numFmtId="0" fontId="22" fillId="26" borderId="9" xfId="86" applyFont="1" applyFill="1" applyBorder="1" applyAlignment="1">
      <alignment vertical="center"/>
      <protection/>
    </xf>
    <xf numFmtId="1" fontId="20" fillId="26" borderId="9" xfId="89" applyNumberFormat="1" applyFont="1" applyFill="1" applyBorder="1" applyAlignment="1">
      <alignment horizontal="center" vertical="center" wrapText="1"/>
      <protection/>
    </xf>
    <xf numFmtId="0" fontId="40" fillId="26" borderId="9" xfId="75" applyNumberFormat="1" applyFont="1" applyFill="1" applyBorder="1" applyAlignment="1" applyProtection="1">
      <alignment vertical="top" wrapText="1"/>
      <protection/>
    </xf>
    <xf numFmtId="0" fontId="40" fillId="26" borderId="9" xfId="0" applyFont="1" applyFill="1" applyBorder="1" applyAlignment="1">
      <alignment horizontal="left" wrapText="1"/>
    </xf>
    <xf numFmtId="0" fontId="22" fillId="26" borderId="9" xfId="89" applyFont="1" applyFill="1" applyBorder="1" applyAlignment="1">
      <alignment wrapText="1"/>
      <protection/>
    </xf>
    <xf numFmtId="0" fontId="20" fillId="26" borderId="9" xfId="86" applyFont="1" applyFill="1" applyBorder="1">
      <alignment/>
      <protection/>
    </xf>
    <xf numFmtId="0" fontId="33" fillId="26" borderId="9" xfId="87" applyFont="1" applyFill="1" applyBorder="1" applyAlignment="1">
      <alignment horizontal="center" vertical="center"/>
      <protection/>
    </xf>
    <xf numFmtId="0" fontId="22" fillId="26" borderId="9" xfId="89" applyFont="1" applyFill="1" applyBorder="1">
      <alignment/>
      <protection/>
    </xf>
    <xf numFmtId="0" fontId="22" fillId="26" borderId="9" xfId="89" applyFont="1" applyFill="1" applyBorder="1" applyAlignment="1">
      <alignment horizontal="center" vertical="center"/>
      <protection/>
    </xf>
    <xf numFmtId="0" fontId="20" fillId="26" borderId="9" xfId="86" applyFont="1" applyFill="1" applyBorder="1" applyAlignment="1">
      <alignment horizontal="justify" vertical="center" wrapText="1"/>
      <protection/>
    </xf>
    <xf numFmtId="166" fontId="22" fillId="26" borderId="20" xfId="0" applyNumberFormat="1" applyFont="1" applyFill="1" applyBorder="1" applyAlignment="1">
      <alignment vertical="center" wrapText="1"/>
    </xf>
    <xf numFmtId="0" fontId="20" fillId="26" borderId="20" xfId="89" applyFont="1" applyFill="1" applyBorder="1" applyAlignment="1">
      <alignment horizontal="center" vertical="center" wrapText="1"/>
      <protection/>
    </xf>
    <xf numFmtId="165" fontId="22" fillId="0" borderId="20" xfId="89" applyNumberFormat="1" applyFont="1" applyFill="1" applyBorder="1" applyAlignment="1">
      <alignment horizontal="center" vertical="center" wrapText="1"/>
      <protection/>
    </xf>
    <xf numFmtId="166" fontId="22" fillId="26" borderId="20" xfId="0" applyNumberFormat="1" applyFont="1" applyFill="1" applyBorder="1" applyAlignment="1">
      <alignment horizontal="left" vertical="center" wrapText="1"/>
    </xf>
    <xf numFmtId="165" fontId="20" fillId="0" borderId="20" xfId="89" applyNumberFormat="1" applyFont="1" applyFill="1" applyBorder="1" applyAlignment="1">
      <alignment horizontal="center" vertical="center" wrapText="1"/>
      <protection/>
    </xf>
    <xf numFmtId="0" fontId="20" fillId="26" borderId="20" xfId="89" applyFont="1" applyFill="1" applyBorder="1" applyAlignment="1">
      <alignment vertical="center"/>
      <protection/>
    </xf>
    <xf numFmtId="49" fontId="22" fillId="26" borderId="9" xfId="86" applyNumberFormat="1" applyFont="1" applyFill="1" applyBorder="1" applyAlignment="1">
      <alignment horizontal="right" vertical="center" wrapText="1"/>
      <protection/>
    </xf>
    <xf numFmtId="0" fontId="28" fillId="26" borderId="0" xfId="89" applyFont="1" applyFill="1">
      <alignment/>
      <protection/>
    </xf>
    <xf numFmtId="0" fontId="22" fillId="26" borderId="9" xfId="89" applyFont="1" applyFill="1" applyBorder="1" applyAlignment="1">
      <alignment vertical="center"/>
      <protection/>
    </xf>
    <xf numFmtId="0" fontId="28" fillId="26" borderId="0" xfId="0" applyFont="1" applyFill="1" applyAlignment="1">
      <alignment/>
    </xf>
    <xf numFmtId="0" fontId="22" fillId="26" borderId="9" xfId="0" applyFont="1" applyFill="1" applyBorder="1" applyAlignment="1">
      <alignment horizontal="justify" wrapText="1"/>
    </xf>
    <xf numFmtId="49" fontId="21" fillId="26" borderId="9" xfId="58" applyFont="1" applyFill="1" applyAlignment="1">
      <alignment horizontal="center" vertical="center" wrapText="1"/>
      <protection/>
    </xf>
    <xf numFmtId="0" fontId="21" fillId="26" borderId="9" xfId="0" applyFont="1" applyFill="1" applyBorder="1" applyAlignment="1">
      <alignment wrapText="1"/>
    </xf>
    <xf numFmtId="0" fontId="33" fillId="26" borderId="9" xfId="89" applyFont="1" applyFill="1" applyBorder="1" applyAlignment="1">
      <alignment horizontal="center" vertical="center" wrapText="1"/>
      <protection/>
    </xf>
    <xf numFmtId="165" fontId="30" fillId="0" borderId="9" xfId="89" applyNumberFormat="1" applyFont="1" applyFill="1" applyBorder="1" applyAlignment="1">
      <alignment horizontal="center" vertical="center"/>
      <protection/>
    </xf>
    <xf numFmtId="0" fontId="22" fillId="26" borderId="9" xfId="60" applyFont="1" applyFill="1" applyAlignment="1" applyProtection="1">
      <alignment vertical="center" wrapText="1"/>
      <protection locked="0"/>
    </xf>
    <xf numFmtId="49" fontId="3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60" applyFont="1" applyFill="1" applyAlignment="1" applyProtection="1">
      <alignment vertical="center" wrapText="1"/>
      <protection locked="0"/>
    </xf>
    <xf numFmtId="0" fontId="20" fillId="26" borderId="20" xfId="86" applyFont="1" applyFill="1" applyBorder="1" applyAlignment="1">
      <alignment vertical="center"/>
      <protection/>
    </xf>
    <xf numFmtId="0" fontId="20" fillId="26" borderId="20" xfId="89" applyFont="1" applyFill="1" applyBorder="1" applyAlignment="1">
      <alignment horizontal="center" vertical="center"/>
      <protection/>
    </xf>
    <xf numFmtId="165" fontId="20" fillId="0" borderId="20" xfId="89" applyNumberFormat="1" applyFont="1" applyFill="1" applyBorder="1" applyAlignment="1">
      <alignment horizontal="center" vertical="center"/>
      <protection/>
    </xf>
    <xf numFmtId="0" fontId="41" fillId="26" borderId="0" xfId="89" applyFont="1" applyFill="1">
      <alignment/>
      <protection/>
    </xf>
    <xf numFmtId="0" fontId="33" fillId="26" borderId="9" xfId="89" applyFont="1" applyFill="1" applyBorder="1">
      <alignment/>
      <protection/>
    </xf>
    <xf numFmtId="0" fontId="33" fillId="26" borderId="9" xfId="86" applyFont="1" applyFill="1" applyBorder="1" applyAlignment="1">
      <alignment vertical="center"/>
      <protection/>
    </xf>
    <xf numFmtId="0" fontId="33" fillId="26" borderId="9" xfId="0" applyFont="1" applyFill="1" applyBorder="1" applyAlignment="1">
      <alignment horizontal="center" vertical="center"/>
    </xf>
    <xf numFmtId="0" fontId="33" fillId="26" borderId="9" xfId="89" applyFont="1" applyFill="1" applyBorder="1" applyAlignment="1">
      <alignment horizontal="center" vertical="center"/>
      <protection/>
    </xf>
    <xf numFmtId="0" fontId="41" fillId="26" borderId="0" xfId="0" applyFont="1" applyFill="1" applyAlignment="1">
      <alignment/>
    </xf>
    <xf numFmtId="0" fontId="20" fillId="26" borderId="9" xfId="89" applyFont="1" applyFill="1" applyBorder="1" applyAlignment="1">
      <alignment wrapText="1"/>
      <protection/>
    </xf>
    <xf numFmtId="0" fontId="22" fillId="26" borderId="9" xfId="60" applyFont="1" applyFill="1" applyAlignment="1">
      <alignment horizontal="justify" vertical="top" wrapText="1"/>
      <protection/>
    </xf>
    <xf numFmtId="49" fontId="22" fillId="26" borderId="9" xfId="61" applyFont="1" applyFill="1" applyAlignment="1">
      <alignment horizontal="center" vertical="center"/>
      <protection/>
    </xf>
    <xf numFmtId="49" fontId="20" fillId="26" borderId="9" xfId="61" applyFont="1" applyFill="1" applyAlignment="1">
      <alignment horizontal="center" vertical="center"/>
      <protection/>
    </xf>
    <xf numFmtId="0" fontId="21" fillId="26" borderId="20" xfId="0" applyFont="1" applyFill="1" applyBorder="1" applyAlignment="1">
      <alignment horizontal="justify"/>
    </xf>
    <xf numFmtId="166" fontId="20" fillId="26" borderId="20" xfId="0" applyNumberFormat="1" applyFont="1" applyFill="1" applyBorder="1" applyAlignment="1">
      <alignment horizontal="justify" vertical="center" wrapText="1"/>
    </xf>
    <xf numFmtId="0" fontId="22" fillId="26" borderId="9" xfId="0" applyFont="1" applyFill="1" applyBorder="1" applyAlignment="1">
      <alignment horizontal="left" vertical="center" wrapText="1"/>
    </xf>
    <xf numFmtId="166" fontId="20" fillId="0" borderId="9" xfId="0" applyNumberFormat="1" applyFont="1" applyBorder="1" applyAlignment="1">
      <alignment vertical="center" wrapText="1"/>
    </xf>
    <xf numFmtId="49" fontId="38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60" applyFont="1" applyFill="1" applyAlignment="1">
      <alignment horizontal="justify" vertical="top" wrapText="1"/>
      <protection/>
    </xf>
    <xf numFmtId="49" fontId="20" fillId="26" borderId="9" xfId="0" applyNumberFormat="1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vertical="center" wrapText="1"/>
    </xf>
    <xf numFmtId="0" fontId="22" fillId="26" borderId="9" xfId="0" applyFont="1" applyFill="1" applyBorder="1" applyAlignment="1">
      <alignment/>
    </xf>
    <xf numFmtId="0" fontId="20" fillId="26" borderId="22" xfId="0" applyFont="1" applyFill="1" applyBorder="1" applyAlignment="1">
      <alignment horizontal="justify" wrapText="1"/>
    </xf>
    <xf numFmtId="0" fontId="21" fillId="26" borderId="9" xfId="63" applyFont="1" applyFill="1">
      <alignment vertical="top" wrapText="1"/>
      <protection/>
    </xf>
    <xf numFmtId="166" fontId="30" fillId="26" borderId="9" xfId="0" applyNumberFormat="1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/>
    </xf>
    <xf numFmtId="0" fontId="20" fillId="26" borderId="9" xfId="0" applyFont="1" applyFill="1" applyBorder="1" applyAlignment="1">
      <alignment horizontal="left" wrapText="1"/>
    </xf>
    <xf numFmtId="0" fontId="22" fillId="26" borderId="9" xfId="86" applyFont="1" applyFill="1" applyBorder="1">
      <alignment/>
      <protection/>
    </xf>
    <xf numFmtId="0" fontId="23" fillId="26" borderId="0" xfId="0" applyFont="1" applyFill="1" applyAlignment="1">
      <alignment horizontal="justify"/>
    </xf>
    <xf numFmtId="166" fontId="20" fillId="26" borderId="28" xfId="0" applyNumberFormat="1" applyFont="1" applyFill="1" applyBorder="1" applyAlignment="1">
      <alignment vertical="center" wrapText="1"/>
    </xf>
    <xf numFmtId="0" fontId="20" fillId="26" borderId="28" xfId="86" applyFont="1" applyFill="1" applyBorder="1">
      <alignment/>
      <protection/>
    </xf>
    <xf numFmtId="49" fontId="20" fillId="26" borderId="28" xfId="89" applyNumberFormat="1" applyFont="1" applyFill="1" applyBorder="1" applyAlignment="1">
      <alignment horizontal="center" vertical="center" wrapText="1"/>
      <protection/>
    </xf>
    <xf numFmtId="49" fontId="20" fillId="26" borderId="28" xfId="0" applyNumberFormat="1" applyFont="1" applyFill="1" applyBorder="1" applyAlignment="1">
      <alignment horizontal="center" vertical="center"/>
    </xf>
    <xf numFmtId="165" fontId="20" fillId="0" borderId="28" xfId="89" applyNumberFormat="1" applyFont="1" applyFill="1" applyBorder="1" applyAlignment="1">
      <alignment horizontal="center" vertical="center"/>
      <protection/>
    </xf>
    <xf numFmtId="0" fontId="20" fillId="26" borderId="20" xfId="86" applyFont="1" applyFill="1" applyBorder="1">
      <alignment/>
      <protection/>
    </xf>
    <xf numFmtId="49" fontId="20" fillId="26" borderId="20" xfId="89" applyNumberFormat="1" applyFont="1" applyFill="1" applyBorder="1" applyAlignment="1">
      <alignment horizontal="center" vertical="center" wrapText="1"/>
      <protection/>
    </xf>
    <xf numFmtId="49" fontId="20" fillId="26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28" fillId="0" borderId="9" xfId="0" applyFont="1" applyBorder="1" applyAlignment="1">
      <alignment/>
    </xf>
    <xf numFmtId="164" fontId="28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64" fontId="0" fillId="0" borderId="0" xfId="89" applyNumberFormat="1" applyAlignment="1">
      <alignment horizontal="right"/>
      <protection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89" applyNumberFormat="1" applyFont="1" applyAlignment="1">
      <alignment vertical="center"/>
      <protection/>
    </xf>
    <xf numFmtId="164" fontId="28" fillId="0" borderId="0" xfId="89" applyNumberFormat="1" applyFont="1">
      <alignment/>
      <protection/>
    </xf>
    <xf numFmtId="164" fontId="20" fillId="0" borderId="0" xfId="89" applyNumberFormat="1" applyFont="1" applyAlignment="1">
      <alignment vertical="center"/>
      <protection/>
    </xf>
    <xf numFmtId="164" fontId="20" fillId="0" borderId="0" xfId="89" applyNumberFormat="1" applyFont="1" applyAlignment="1">
      <alignment horizontal="right" vertical="center"/>
      <protection/>
    </xf>
    <xf numFmtId="164" fontId="16" fillId="0" borderId="0" xfId="89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89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8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64" fontId="22" fillId="0" borderId="0" xfId="89" applyNumberFormat="1" applyFont="1" applyBorder="1" applyAlignment="1">
      <alignment horizontal="right"/>
      <protection/>
    </xf>
    <xf numFmtId="164" fontId="20" fillId="0" borderId="0" xfId="89" applyNumberFormat="1" applyFont="1" applyBorder="1" applyAlignment="1">
      <alignment horizontal="right"/>
      <protection/>
    </xf>
    <xf numFmtId="0" fontId="28" fillId="0" borderId="0" xfId="89" applyFont="1" applyBorder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89" applyFont="1" applyBorder="1" applyAlignment="1">
      <alignment horizontal="center" vertical="center" wrapText="1"/>
      <protection/>
    </xf>
    <xf numFmtId="164" fontId="22" fillId="0" borderId="0" xfId="89" applyNumberFormat="1" applyFont="1" applyBorder="1" applyAlignment="1">
      <alignment horizontal="right" vertical="center"/>
      <protection/>
    </xf>
    <xf numFmtId="164" fontId="20" fillId="0" borderId="0" xfId="89" applyNumberFormat="1" applyFont="1" applyBorder="1" applyAlignment="1">
      <alignment horizontal="right" vertical="center" wrapText="1"/>
      <protection/>
    </xf>
    <xf numFmtId="164" fontId="20" fillId="0" borderId="0" xfId="89" applyNumberFormat="1" applyFont="1" applyBorder="1" applyAlignment="1">
      <alignment horizontal="right" wrapText="1"/>
      <protection/>
    </xf>
    <xf numFmtId="0" fontId="20" fillId="0" borderId="0" xfId="0" applyFont="1" applyBorder="1" applyAlignment="1">
      <alignment horizontal="right" vertical="center"/>
    </xf>
    <xf numFmtId="0" fontId="22" fillId="0" borderId="0" xfId="89" applyFont="1" applyBorder="1" applyAlignment="1">
      <alignment horizontal="center" vertical="center" wrapText="1"/>
      <protection/>
    </xf>
    <xf numFmtId="165" fontId="22" fillId="0" borderId="0" xfId="0" applyNumberFormat="1" applyFont="1" applyFill="1" applyBorder="1" applyAlignment="1">
      <alignment horizontal="right" vertical="center"/>
    </xf>
    <xf numFmtId="166" fontId="20" fillId="26" borderId="0" xfId="0" applyNumberFormat="1" applyFont="1" applyFill="1" applyBorder="1" applyAlignment="1">
      <alignment horizontal="right" vertical="center" wrapText="1"/>
    </xf>
    <xf numFmtId="0" fontId="22" fillId="26" borderId="0" xfId="89" applyFont="1" applyFill="1" applyBorder="1" applyAlignment="1">
      <alignment horizontal="right" vertical="center"/>
      <protection/>
    </xf>
    <xf numFmtId="0" fontId="20" fillId="26" borderId="0" xfId="0" applyFont="1" applyFill="1" applyBorder="1" applyAlignment="1">
      <alignment horizontal="right" vertical="center"/>
    </xf>
    <xf numFmtId="0" fontId="22" fillId="26" borderId="0" xfId="89" applyFont="1" applyFill="1" applyBorder="1" applyAlignment="1">
      <alignment horizontal="center" vertical="center" wrapText="1"/>
      <protection/>
    </xf>
    <xf numFmtId="0" fontId="0" fillId="26" borderId="0" xfId="89" applyFill="1" applyBorder="1">
      <alignment/>
      <protection/>
    </xf>
    <xf numFmtId="164" fontId="22" fillId="0" borderId="0" xfId="89" applyNumberFormat="1" applyFont="1" applyBorder="1" applyAlignment="1">
      <alignment horizontal="center" vertical="center"/>
      <protection/>
    </xf>
    <xf numFmtId="0" fontId="20" fillId="0" borderId="24" xfId="0" applyFont="1" applyBorder="1" applyAlignment="1">
      <alignment horizontal="right"/>
    </xf>
    <xf numFmtId="164" fontId="28" fillId="0" borderId="0" xfId="89" applyNumberFormat="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Лист1" xfId="87"/>
    <cellStyle name="Обычный_Приложения 2014-2016l" xfId="88"/>
    <cellStyle name="Обычный_Приложения2013-2015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2"/>
  <sheetViews>
    <sheetView zoomScale="85" zoomScaleNormal="85" zoomScalePageLayoutView="0" workbookViewId="0" topLeftCell="A1">
      <selection activeCell="B4" sqref="B4:E4"/>
    </sheetView>
  </sheetViews>
  <sheetFormatPr defaultColWidth="7.25390625" defaultRowHeight="12.75"/>
  <cols>
    <col min="1" max="1" width="23.75390625" style="1" customWidth="1"/>
    <col min="2" max="2" width="49.375" style="2" customWidth="1"/>
    <col min="3" max="3" width="10.75390625" style="1" customWidth="1"/>
    <col min="4" max="4" width="12.25390625" style="1" customWidth="1"/>
    <col min="5" max="5" width="11.25390625" style="1" customWidth="1"/>
    <col min="6" max="16384" width="7.25390625" style="3" customWidth="1"/>
  </cols>
  <sheetData>
    <row r="1" spans="1:5" ht="12.75" customHeight="1">
      <c r="A1" s="4"/>
      <c r="B1" s="5"/>
      <c r="C1" s="6"/>
      <c r="D1" s="480" t="s">
        <v>0</v>
      </c>
      <c r="E1" s="480"/>
    </row>
    <row r="2" spans="1:5" ht="12.75" customHeight="1">
      <c r="A2" s="4"/>
      <c r="B2" s="481" t="s">
        <v>1</v>
      </c>
      <c r="C2" s="481"/>
      <c r="D2" s="481"/>
      <c r="E2" s="481"/>
    </row>
    <row r="3" spans="1:5" ht="12.75" customHeight="1">
      <c r="A3" s="4"/>
      <c r="B3" s="481" t="s">
        <v>2</v>
      </c>
      <c r="C3" s="481"/>
      <c r="D3" s="481"/>
      <c r="E3" s="481"/>
    </row>
    <row r="4" spans="1:5" ht="12.75" customHeight="1">
      <c r="A4" s="4"/>
      <c r="B4" s="482" t="s">
        <v>675</v>
      </c>
      <c r="C4" s="482"/>
      <c r="D4" s="482"/>
      <c r="E4" s="482"/>
    </row>
    <row r="5" spans="1:5" ht="12.75" customHeight="1">
      <c r="A5" s="4"/>
      <c r="B5" s="483"/>
      <c r="C5" s="483"/>
      <c r="D5" s="483"/>
      <c r="E5" s="483"/>
    </row>
    <row r="6" spans="1:5" ht="12.75" customHeight="1">
      <c r="A6" s="4"/>
      <c r="B6" s="484" t="s">
        <v>3</v>
      </c>
      <c r="C6" s="484"/>
      <c r="D6" s="484"/>
      <c r="E6" s="484"/>
    </row>
    <row r="7" spans="1:5" ht="19.5" customHeight="1">
      <c r="A7" s="4"/>
      <c r="B7" s="485" t="s">
        <v>1</v>
      </c>
      <c r="C7" s="485"/>
      <c r="D7" s="485"/>
      <c r="E7" s="485"/>
    </row>
    <row r="8" spans="1:5" ht="12.75" customHeight="1">
      <c r="A8" s="4"/>
      <c r="B8" s="486" t="s">
        <v>4</v>
      </c>
      <c r="C8" s="486"/>
      <c r="D8" s="486"/>
      <c r="E8" s="486"/>
    </row>
    <row r="9" spans="1:5" ht="15.75" customHeight="1">
      <c r="A9" s="4"/>
      <c r="B9" s="482" t="s">
        <v>5</v>
      </c>
      <c r="C9" s="482"/>
      <c r="D9" s="482"/>
      <c r="E9" s="482"/>
    </row>
    <row r="10" spans="1:5" ht="12.75" customHeight="1">
      <c r="A10" s="4"/>
      <c r="B10" s="487"/>
      <c r="C10" s="487"/>
      <c r="D10" s="487"/>
      <c r="E10" s="487"/>
    </row>
    <row r="11" spans="1:5" ht="12.75" customHeight="1">
      <c r="A11" s="488" t="s">
        <v>6</v>
      </c>
      <c r="B11" s="488"/>
      <c r="C11" s="488"/>
      <c r="D11" s="488"/>
      <c r="E11" s="488"/>
    </row>
    <row r="12" spans="1:5" ht="12.75" customHeight="1">
      <c r="A12" s="488" t="s">
        <v>7</v>
      </c>
      <c r="B12" s="488"/>
      <c r="C12" s="488"/>
      <c r="D12" s="488"/>
      <c r="E12" s="488"/>
    </row>
    <row r="13" spans="1:5" ht="12.75" customHeight="1">
      <c r="A13" s="8"/>
      <c r="B13" s="8"/>
      <c r="C13" s="8"/>
      <c r="D13" s="4"/>
      <c r="E13" s="4"/>
    </row>
    <row r="14" spans="1:5" ht="14.25" customHeight="1">
      <c r="A14" s="4"/>
      <c r="B14" s="9"/>
      <c r="C14" s="4"/>
      <c r="D14" s="489" t="s">
        <v>8</v>
      </c>
      <c r="E14" s="489"/>
    </row>
    <row r="15" spans="1:5" ht="14.25" customHeight="1">
      <c r="A15" s="11" t="s">
        <v>9</v>
      </c>
      <c r="B15" s="11" t="s">
        <v>10</v>
      </c>
      <c r="C15" s="11">
        <v>2022</v>
      </c>
      <c r="D15" s="11">
        <v>2023</v>
      </c>
      <c r="E15" s="11">
        <v>2024</v>
      </c>
    </row>
    <row r="16" spans="1:5" ht="27.75" customHeight="1">
      <c r="A16" s="12"/>
      <c r="B16" s="13" t="s">
        <v>11</v>
      </c>
      <c r="C16" s="14">
        <f>C24+C17</f>
        <v>8000</v>
      </c>
      <c r="D16" s="14">
        <f>D24+D17</f>
        <v>4203.200000000041</v>
      </c>
      <c r="E16" s="14">
        <f>E24+E17</f>
        <v>5116.000000000029</v>
      </c>
    </row>
    <row r="17" spans="1:5" ht="27.75" customHeight="1">
      <c r="A17" s="15" t="s">
        <v>12</v>
      </c>
      <c r="B17" s="16" t="s">
        <v>13</v>
      </c>
      <c r="C17" s="14">
        <f>C18+C22</f>
        <v>0</v>
      </c>
      <c r="D17" s="17">
        <f>D18+D22</f>
        <v>0</v>
      </c>
      <c r="E17" s="17">
        <f>E18+E22</f>
        <v>0</v>
      </c>
    </row>
    <row r="18" spans="1:5" ht="27.75" customHeight="1">
      <c r="A18" s="15" t="s">
        <v>14</v>
      </c>
      <c r="B18" s="18" t="s">
        <v>15</v>
      </c>
      <c r="C18" s="14">
        <f>C19</f>
        <v>3000</v>
      </c>
      <c r="D18" s="14">
        <f>D19</f>
        <v>3000</v>
      </c>
      <c r="E18" s="14">
        <f>E19</f>
        <v>0</v>
      </c>
    </row>
    <row r="19" spans="1:5" ht="40.5" customHeight="1">
      <c r="A19" s="19" t="s">
        <v>16</v>
      </c>
      <c r="B19" s="20" t="s">
        <v>17</v>
      </c>
      <c r="C19" s="14">
        <v>3000</v>
      </c>
      <c r="D19" s="17">
        <v>3000</v>
      </c>
      <c r="E19" s="17">
        <v>0</v>
      </c>
    </row>
    <row r="20" spans="1:5" ht="45">
      <c r="A20" s="19" t="s">
        <v>18</v>
      </c>
      <c r="B20" s="21" t="s">
        <v>19</v>
      </c>
      <c r="C20" s="14">
        <f>C21</f>
        <v>3000</v>
      </c>
      <c r="D20" s="14">
        <f>D21</f>
        <v>0</v>
      </c>
      <c r="E20" s="14">
        <f>E21</f>
        <v>0</v>
      </c>
    </row>
    <row r="21" spans="1:5" ht="57">
      <c r="A21" s="19" t="s">
        <v>18</v>
      </c>
      <c r="B21" s="22" t="s">
        <v>20</v>
      </c>
      <c r="C21" s="14">
        <v>3000</v>
      </c>
      <c r="D21" s="17">
        <v>0</v>
      </c>
      <c r="E21" s="17">
        <v>0</v>
      </c>
    </row>
    <row r="22" spans="1:5" ht="40.5" customHeight="1">
      <c r="A22" s="23" t="s">
        <v>21</v>
      </c>
      <c r="B22" s="13" t="s">
        <v>22</v>
      </c>
      <c r="C22" s="14">
        <f>C23</f>
        <v>-3000</v>
      </c>
      <c r="D22" s="17">
        <f>D23</f>
        <v>-3000</v>
      </c>
      <c r="E22" s="17">
        <f>E23</f>
        <v>0</v>
      </c>
    </row>
    <row r="23" spans="1:5" ht="40.5" customHeight="1">
      <c r="A23" s="19" t="s">
        <v>23</v>
      </c>
      <c r="B23" s="24" t="s">
        <v>24</v>
      </c>
      <c r="C23" s="14">
        <v>-3000</v>
      </c>
      <c r="D23" s="17">
        <v>-3000</v>
      </c>
      <c r="E23" s="17">
        <v>0</v>
      </c>
    </row>
    <row r="24" spans="1:5" ht="27.75" customHeight="1">
      <c r="A24" s="23" t="s">
        <v>25</v>
      </c>
      <c r="B24" s="13" t="s">
        <v>26</v>
      </c>
      <c r="C24" s="14">
        <f>C25+C29</f>
        <v>8000</v>
      </c>
      <c r="D24" s="14">
        <f>D25+D29</f>
        <v>4203.200000000041</v>
      </c>
      <c r="E24" s="17">
        <f>E25+E29</f>
        <v>5116.000000000029</v>
      </c>
    </row>
    <row r="25" spans="1:5" ht="15.75" customHeight="1">
      <c r="A25" s="19" t="s">
        <v>27</v>
      </c>
      <c r="B25" s="20" t="s">
        <v>28</v>
      </c>
      <c r="C25" s="25">
        <f>C26</f>
        <v>-332780.30000000005</v>
      </c>
      <c r="D25" s="26">
        <f>D26</f>
        <v>-254518.19999999998</v>
      </c>
      <c r="E25" s="26">
        <f>E26</f>
        <v>-233021</v>
      </c>
    </row>
    <row r="26" spans="1:5" ht="14.25" customHeight="1">
      <c r="A26" s="19" t="s">
        <v>29</v>
      </c>
      <c r="B26" s="20" t="s">
        <v>30</v>
      </c>
      <c r="C26" s="25">
        <f>C27</f>
        <v>-332780.30000000005</v>
      </c>
      <c r="D26" s="26">
        <f>D27</f>
        <v>-254518.19999999998</v>
      </c>
      <c r="E26" s="26">
        <f>E27</f>
        <v>-233021</v>
      </c>
    </row>
    <row r="27" spans="1:5" ht="27.75" customHeight="1">
      <c r="A27" s="19" t="s">
        <v>31</v>
      </c>
      <c r="B27" s="20" t="s">
        <v>32</v>
      </c>
      <c r="C27" s="25">
        <f>C28</f>
        <v>-332780.30000000005</v>
      </c>
      <c r="D27" s="26">
        <f>D28</f>
        <v>-254518.19999999998</v>
      </c>
      <c r="E27" s="26">
        <f>E28</f>
        <v>-233021</v>
      </c>
    </row>
    <row r="28" spans="1:5" ht="27.75" customHeight="1">
      <c r="A28" s="19" t="s">
        <v>33</v>
      </c>
      <c r="B28" s="27" t="s">
        <v>34</v>
      </c>
      <c r="C28" s="25">
        <f>'Прил.4'!C15*(-1)-'Прил. 12'!C20-'Прил. 12'!C22</f>
        <v>-332780.30000000005</v>
      </c>
      <c r="D28" s="25">
        <f>'Прил.4'!D15*(-1)-'Прил. 12'!D20</f>
        <v>-254518.19999999998</v>
      </c>
      <c r="E28" s="25">
        <f>'Прил.4'!E15*(-1)-'Прил. 12'!E20</f>
        <v>-233021</v>
      </c>
    </row>
    <row r="29" spans="1:5" ht="14.25" customHeight="1">
      <c r="A29" s="19" t="s">
        <v>35</v>
      </c>
      <c r="B29" s="20" t="s">
        <v>36</v>
      </c>
      <c r="C29" s="25">
        <f>C30</f>
        <v>340780.30000000005</v>
      </c>
      <c r="D29" s="26">
        <f>D30</f>
        <v>258721.40000000002</v>
      </c>
      <c r="E29" s="26">
        <f>E30</f>
        <v>238137.00000000003</v>
      </c>
    </row>
    <row r="30" spans="1:5" ht="14.25" customHeight="1">
      <c r="A30" s="19" t="s">
        <v>37</v>
      </c>
      <c r="B30" s="20" t="s">
        <v>38</v>
      </c>
      <c r="C30" s="25">
        <f>C31</f>
        <v>340780.30000000005</v>
      </c>
      <c r="D30" s="26">
        <f>D31</f>
        <v>258721.40000000002</v>
      </c>
      <c r="E30" s="26">
        <f>E31</f>
        <v>238137.00000000003</v>
      </c>
    </row>
    <row r="31" spans="1:5" ht="27.75" customHeight="1">
      <c r="A31" s="19" t="s">
        <v>39</v>
      </c>
      <c r="B31" s="20" t="s">
        <v>40</v>
      </c>
      <c r="C31" s="25">
        <f>C32</f>
        <v>340780.30000000005</v>
      </c>
      <c r="D31" s="26">
        <f>D32</f>
        <v>258721.40000000002</v>
      </c>
      <c r="E31" s="26">
        <f>E32</f>
        <v>238137.00000000003</v>
      </c>
    </row>
    <row r="32" spans="1:5" ht="26.25" customHeight="1">
      <c r="A32" s="19" t="s">
        <v>41</v>
      </c>
      <c r="B32" s="27" t="s">
        <v>42</v>
      </c>
      <c r="C32" s="25">
        <f>'Прил.6.'!E14-C23</f>
        <v>340780.30000000005</v>
      </c>
      <c r="D32" s="25">
        <f>'Прил.6.'!F14-D23</f>
        <v>258721.40000000002</v>
      </c>
      <c r="E32" s="25">
        <f>'Прил.6.'!G14-E23</f>
        <v>238137.00000000003</v>
      </c>
    </row>
  </sheetData>
  <sheetProtection selectLockedCells="1" selectUnlockedCells="1"/>
  <mergeCells count="13">
    <mergeCell ref="D14:E14"/>
    <mergeCell ref="B7:E7"/>
    <mergeCell ref="B8:E8"/>
    <mergeCell ref="B9:E9"/>
    <mergeCell ref="B10:E10"/>
    <mergeCell ref="A11:E11"/>
    <mergeCell ref="A12:E12"/>
    <mergeCell ref="D1:E1"/>
    <mergeCell ref="B2:E2"/>
    <mergeCell ref="B3:E3"/>
    <mergeCell ref="B4:E4"/>
    <mergeCell ref="B5:E5"/>
    <mergeCell ref="B6:E6"/>
  </mergeCells>
  <printOptions/>
  <pageMargins left="0.9097222222222222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="85" zoomScaleNormal="85" zoomScalePageLayoutView="0" workbookViewId="0" topLeftCell="A1">
      <selection activeCell="B5" sqref="B5"/>
    </sheetView>
  </sheetViews>
  <sheetFormatPr defaultColWidth="8.25390625" defaultRowHeight="12.75"/>
  <cols>
    <col min="1" max="1" width="5.75390625" style="3" customWidth="1"/>
    <col min="2" max="2" width="62.625" style="3" customWidth="1"/>
    <col min="3" max="3" width="14.25390625" style="87" customWidth="1"/>
    <col min="4" max="4" width="10.875" style="87" customWidth="1"/>
    <col min="5" max="5" width="11.75390625" style="87" customWidth="1"/>
    <col min="6" max="16384" width="8.25390625" style="3" customWidth="1"/>
  </cols>
  <sheetData>
    <row r="1" spans="2:5" ht="12.75" customHeight="1">
      <c r="B1" s="5"/>
      <c r="C1" s="6"/>
      <c r="D1" s="480" t="s">
        <v>658</v>
      </c>
      <c r="E1" s="480"/>
    </row>
    <row r="2" spans="2:5" ht="12.75" customHeight="1">
      <c r="B2" s="481" t="s">
        <v>1</v>
      </c>
      <c r="C2" s="481"/>
      <c r="D2" s="481"/>
      <c r="E2" s="481"/>
    </row>
    <row r="3" spans="2:5" ht="12.75" customHeight="1">
      <c r="B3" s="481" t="s">
        <v>2</v>
      </c>
      <c r="C3" s="481"/>
      <c r="D3" s="481"/>
      <c r="E3" s="481"/>
    </row>
    <row r="4" spans="2:10" ht="12.75" customHeight="1">
      <c r="B4" s="482" t="s">
        <v>674</v>
      </c>
      <c r="C4" s="482"/>
      <c r="D4" s="482"/>
      <c r="E4" s="482"/>
      <c r="F4" s="142"/>
      <c r="G4" s="142"/>
      <c r="H4" s="142"/>
      <c r="I4" s="142"/>
      <c r="J4" s="142"/>
    </row>
    <row r="6" spans="2:8" ht="12.75" customHeight="1">
      <c r="B6" s="441"/>
      <c r="C6" s="463"/>
      <c r="D6" s="463"/>
      <c r="E6" s="35" t="s">
        <v>659</v>
      </c>
      <c r="F6" s="464"/>
      <c r="G6" s="464"/>
      <c r="H6" s="464"/>
    </row>
    <row r="7" spans="2:8" ht="12.75" customHeight="1">
      <c r="B7" s="441"/>
      <c r="C7" s="465"/>
      <c r="D7" s="465"/>
      <c r="E7" s="466" t="s">
        <v>649</v>
      </c>
      <c r="F7" s="467"/>
      <c r="G7" s="467"/>
      <c r="H7" s="467"/>
    </row>
    <row r="8" spans="2:8" ht="12.75" customHeight="1">
      <c r="B8" s="441"/>
      <c r="C8" s="465"/>
      <c r="D8" s="465"/>
      <c r="E8" s="466" t="s">
        <v>4</v>
      </c>
      <c r="F8" s="467"/>
      <c r="G8" s="467"/>
      <c r="H8" s="467"/>
    </row>
    <row r="9" spans="2:5" ht="12.75" customHeight="1">
      <c r="B9" s="482" t="s">
        <v>5</v>
      </c>
      <c r="C9" s="482"/>
      <c r="D9" s="482"/>
      <c r="E9" s="482"/>
    </row>
    <row r="10" spans="2:5" ht="12.75" customHeight="1">
      <c r="B10" s="29"/>
      <c r="C10" s="31"/>
      <c r="D10" s="31"/>
      <c r="E10" s="31"/>
    </row>
    <row r="11" spans="2:8" ht="12.75" customHeight="1">
      <c r="B11" s="495" t="s">
        <v>660</v>
      </c>
      <c r="C11" s="495"/>
      <c r="D11" s="495"/>
      <c r="E11" s="495"/>
      <c r="F11" s="452"/>
      <c r="G11" s="452"/>
      <c r="H11" s="452"/>
    </row>
    <row r="12" spans="2:8" ht="15.75" customHeight="1">
      <c r="B12" s="495"/>
      <c r="C12" s="495"/>
      <c r="D12" s="495"/>
      <c r="E12" s="495"/>
      <c r="F12" s="452"/>
      <c r="G12" s="452"/>
      <c r="H12" s="452"/>
    </row>
    <row r="13" spans="2:8" ht="14.25" customHeight="1">
      <c r="B13" s="495"/>
      <c r="C13" s="495"/>
      <c r="D13" s="495"/>
      <c r="E13" s="495"/>
      <c r="F13" s="468"/>
      <c r="G13" s="468"/>
      <c r="H13" s="468"/>
    </row>
    <row r="14" spans="2:5" ht="12.75" customHeight="1">
      <c r="B14" s="520"/>
      <c r="C14" s="520"/>
      <c r="D14" s="31"/>
      <c r="E14" s="31"/>
    </row>
    <row r="15" spans="2:5" ht="12.75" customHeight="1">
      <c r="B15" s="515"/>
      <c r="C15" s="515"/>
      <c r="D15" s="31"/>
      <c r="E15" s="6" t="s">
        <v>178</v>
      </c>
    </row>
    <row r="16" spans="2:5" ht="46.5" customHeight="1">
      <c r="B16" s="492" t="s">
        <v>661</v>
      </c>
      <c r="C16" s="492" t="s">
        <v>8</v>
      </c>
      <c r="D16" s="492"/>
      <c r="E16" s="492"/>
    </row>
    <row r="17" spans="2:5" ht="15.75" customHeight="1">
      <c r="B17" s="492"/>
      <c r="C17" s="11" t="s">
        <v>47</v>
      </c>
      <c r="D17" s="10" t="s">
        <v>48</v>
      </c>
      <c r="E17" s="10" t="s">
        <v>49</v>
      </c>
    </row>
    <row r="18" spans="2:5" ht="15.75" customHeight="1">
      <c r="B18" s="469" t="s">
        <v>662</v>
      </c>
      <c r="C18" s="25">
        <f>C19</f>
        <v>3000</v>
      </c>
      <c r="D18" s="25">
        <f>D19</f>
        <v>0</v>
      </c>
      <c r="E18" s="25">
        <f>E19</f>
        <v>0</v>
      </c>
    </row>
    <row r="19" spans="2:5" ht="27.75" customHeight="1">
      <c r="B19" s="470" t="s">
        <v>663</v>
      </c>
      <c r="C19" s="25">
        <f>C20+C23+C22</f>
        <v>3000</v>
      </c>
      <c r="D19" s="25">
        <f>D20+D23</f>
        <v>0</v>
      </c>
      <c r="E19" s="25">
        <f>E20-E23</f>
        <v>0</v>
      </c>
    </row>
    <row r="20" spans="2:5" ht="27.75" customHeight="1">
      <c r="B20" s="20" t="s">
        <v>17</v>
      </c>
      <c r="C20" s="25">
        <v>3000</v>
      </c>
      <c r="D20" s="25">
        <v>3000</v>
      </c>
      <c r="E20" s="25">
        <v>0</v>
      </c>
    </row>
    <row r="21" spans="2:5" ht="27.75" customHeight="1">
      <c r="B21" s="21" t="s">
        <v>19</v>
      </c>
      <c r="C21" s="25">
        <f>C22</f>
        <v>3000</v>
      </c>
      <c r="D21" s="25"/>
      <c r="E21" s="25"/>
    </row>
    <row r="22" spans="2:5" ht="42.75">
      <c r="B22" s="22" t="s">
        <v>20</v>
      </c>
      <c r="C22" s="25">
        <v>3000</v>
      </c>
      <c r="D22" s="25"/>
      <c r="E22" s="25"/>
    </row>
    <row r="23" spans="2:5" s="449" customFormat="1" ht="27.75" customHeight="1">
      <c r="B23" s="20" t="s">
        <v>664</v>
      </c>
      <c r="C23" s="25">
        <v>-3000</v>
      </c>
      <c r="D23" s="25">
        <v>-3000</v>
      </c>
      <c r="E23" s="25">
        <v>0</v>
      </c>
    </row>
  </sheetData>
  <sheetProtection selectLockedCells="1" selectUnlockedCells="1"/>
  <mergeCells count="10">
    <mergeCell ref="B14:C14"/>
    <mergeCell ref="B15:C15"/>
    <mergeCell ref="B16:B17"/>
    <mergeCell ref="C16:E16"/>
    <mergeCell ref="D1:E1"/>
    <mergeCell ref="B2:E2"/>
    <mergeCell ref="B3:E3"/>
    <mergeCell ref="B4:E4"/>
    <mergeCell ref="B9:E9"/>
    <mergeCell ref="B11:E1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4"/>
  <sheetViews>
    <sheetView zoomScale="85" zoomScaleNormal="85" zoomScalePageLayoutView="0" workbookViewId="0" topLeftCell="A1">
      <selection activeCell="B5" sqref="B5"/>
    </sheetView>
  </sheetViews>
  <sheetFormatPr defaultColWidth="7.25390625" defaultRowHeight="12.75"/>
  <cols>
    <col min="1" max="1" width="4.875" style="3" customWidth="1"/>
    <col min="2" max="2" width="61.875" style="3" customWidth="1"/>
    <col min="3" max="3" width="15.25390625" style="87" customWidth="1"/>
    <col min="4" max="4" width="11.875" style="87" customWidth="1"/>
    <col min="5" max="5" width="15.25390625" style="87" customWidth="1"/>
    <col min="6" max="16384" width="7.25390625" style="3" customWidth="1"/>
  </cols>
  <sheetData>
    <row r="1" spans="2:5" ht="12.75" customHeight="1">
      <c r="B1" s="5"/>
      <c r="C1" s="6"/>
      <c r="D1" s="480" t="s">
        <v>665</v>
      </c>
      <c r="E1" s="480"/>
    </row>
    <row r="2" spans="2:5" ht="12.75" customHeight="1">
      <c r="B2" s="481" t="s">
        <v>1</v>
      </c>
      <c r="C2" s="481"/>
      <c r="D2" s="481"/>
      <c r="E2" s="481"/>
    </row>
    <row r="3" spans="2:5" ht="12.75" customHeight="1">
      <c r="B3" s="481" t="s">
        <v>2</v>
      </c>
      <c r="C3" s="481"/>
      <c r="D3" s="481"/>
      <c r="E3" s="481"/>
    </row>
    <row r="4" spans="2:10" ht="12.75" customHeight="1">
      <c r="B4" s="482" t="s">
        <v>675</v>
      </c>
      <c r="C4" s="482"/>
      <c r="D4" s="482"/>
      <c r="E4" s="482"/>
      <c r="F4" s="142"/>
      <c r="G4" s="142"/>
      <c r="H4" s="142"/>
      <c r="I4" s="142"/>
      <c r="J4" s="142"/>
    </row>
    <row r="5" spans="2:3" ht="12.75" customHeight="1">
      <c r="B5" s="449"/>
      <c r="C5" s="471"/>
    </row>
    <row r="6" spans="2:3" ht="12.75" customHeight="1" hidden="1">
      <c r="B6" s="449"/>
      <c r="C6" s="471"/>
    </row>
    <row r="7" spans="2:5" ht="12.75" customHeight="1">
      <c r="B7" s="441"/>
      <c r="C7" s="503" t="s">
        <v>666</v>
      </c>
      <c r="D7" s="503"/>
      <c r="E7" s="503"/>
    </row>
    <row r="8" spans="2:5" ht="12.75" customHeight="1">
      <c r="B8" s="482" t="s">
        <v>45</v>
      </c>
      <c r="C8" s="482"/>
      <c r="D8" s="482"/>
      <c r="E8" s="482"/>
    </row>
    <row r="9" spans="2:5" ht="12.75" customHeight="1">
      <c r="B9" s="482" t="s">
        <v>4</v>
      </c>
      <c r="C9" s="482"/>
      <c r="D9" s="482"/>
      <c r="E9" s="482"/>
    </row>
    <row r="10" spans="2:8" ht="12.75" customHeight="1">
      <c r="B10" s="482" t="s">
        <v>5</v>
      </c>
      <c r="C10" s="482"/>
      <c r="D10" s="482"/>
      <c r="E10" s="482"/>
      <c r="F10" s="472"/>
      <c r="G10" s="472"/>
      <c r="H10" s="472"/>
    </row>
    <row r="11" spans="2:5" ht="12.75" customHeight="1">
      <c r="B11" s="29"/>
      <c r="C11" s="31"/>
      <c r="D11" s="31"/>
      <c r="E11" s="31"/>
    </row>
    <row r="12" spans="2:5" ht="12.75" customHeight="1">
      <c r="B12" s="488" t="s">
        <v>667</v>
      </c>
      <c r="C12" s="488"/>
      <c r="D12" s="488"/>
      <c r="E12" s="488"/>
    </row>
    <row r="13" spans="2:5" ht="12.75" customHeight="1">
      <c r="B13" s="488" t="s">
        <v>634</v>
      </c>
      <c r="C13" s="488"/>
      <c r="D13" s="488"/>
      <c r="E13" s="488"/>
    </row>
    <row r="14" spans="2:5" ht="12.75" customHeight="1">
      <c r="B14" s="515"/>
      <c r="C14" s="515"/>
      <c r="D14" s="31"/>
      <c r="E14" s="6" t="s">
        <v>178</v>
      </c>
    </row>
    <row r="15" spans="2:5" ht="46.5" customHeight="1">
      <c r="B15" s="11" t="s">
        <v>179</v>
      </c>
      <c r="C15" s="473" t="s">
        <v>47</v>
      </c>
      <c r="D15" s="473" t="s">
        <v>48</v>
      </c>
      <c r="E15" s="473" t="s">
        <v>49</v>
      </c>
    </row>
    <row r="16" spans="2:5" ht="14.25" customHeight="1">
      <c r="B16" s="474" t="s">
        <v>635</v>
      </c>
      <c r="C16" s="25">
        <v>585.2</v>
      </c>
      <c r="D16" s="25"/>
      <c r="E16" s="25"/>
    </row>
    <row r="17" spans="2:5" ht="14.25" customHeight="1">
      <c r="B17" s="474" t="s">
        <v>636</v>
      </c>
      <c r="C17" s="25">
        <v>20</v>
      </c>
      <c r="D17" s="25"/>
      <c r="E17" s="25"/>
    </row>
    <row r="18" spans="2:5" ht="14.25" customHeight="1">
      <c r="B18" s="474" t="s">
        <v>637</v>
      </c>
      <c r="C18" s="25">
        <v>886.2</v>
      </c>
      <c r="D18" s="25"/>
      <c r="E18" s="25"/>
    </row>
    <row r="19" spans="2:5" ht="14.25" customHeight="1">
      <c r="B19" s="340" t="s">
        <v>638</v>
      </c>
      <c r="C19" s="25">
        <v>1357</v>
      </c>
      <c r="D19" s="25"/>
      <c r="E19" s="25"/>
    </row>
    <row r="20" spans="2:5" ht="14.25" customHeight="1">
      <c r="B20" s="474" t="s">
        <v>639</v>
      </c>
      <c r="C20" s="25">
        <v>1621.4</v>
      </c>
      <c r="D20" s="25"/>
      <c r="E20" s="25"/>
    </row>
    <row r="21" spans="2:5" ht="14.25" customHeight="1">
      <c r="B21" s="474" t="s">
        <v>640</v>
      </c>
      <c r="C21" s="25">
        <v>111.3</v>
      </c>
      <c r="D21" s="25"/>
      <c r="E21" s="25"/>
    </row>
    <row r="22" spans="2:5" ht="15.75" customHeight="1">
      <c r="B22" s="474" t="s">
        <v>641</v>
      </c>
      <c r="C22" s="25"/>
      <c r="D22" s="25"/>
      <c r="E22" s="25"/>
    </row>
    <row r="23" spans="2:5" ht="15.75" customHeight="1">
      <c r="B23" s="474" t="s">
        <v>668</v>
      </c>
      <c r="C23" s="25">
        <v>805.9</v>
      </c>
      <c r="D23" s="25"/>
      <c r="E23" s="25"/>
    </row>
    <row r="24" spans="2:5" s="449" customFormat="1" ht="12.75" customHeight="1">
      <c r="B24" s="475" t="s">
        <v>642</v>
      </c>
      <c r="C24" s="14">
        <f>C16+C17+C18+C19+C20+C21+C22+C23</f>
        <v>5387</v>
      </c>
      <c r="D24" s="14">
        <f>SUM(D16:D23)</f>
        <v>0</v>
      </c>
      <c r="E24" s="14">
        <f>SUM(E16:E23)</f>
        <v>0</v>
      </c>
    </row>
  </sheetData>
  <sheetProtection selectLockedCells="1" selectUnlockedCells="1"/>
  <mergeCells count="11">
    <mergeCell ref="B9:E9"/>
    <mergeCell ref="B10:E10"/>
    <mergeCell ref="B12:E12"/>
    <mergeCell ref="B13:E13"/>
    <mergeCell ref="B14:C14"/>
    <mergeCell ref="D1:E1"/>
    <mergeCell ref="B2:E2"/>
    <mergeCell ref="B3:E3"/>
    <mergeCell ref="B4:E4"/>
    <mergeCell ref="C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="85" zoomScaleNormal="85" zoomScalePageLayoutView="0" workbookViewId="0" topLeftCell="A1">
      <selection activeCell="B5" sqref="B5"/>
    </sheetView>
  </sheetViews>
  <sheetFormatPr defaultColWidth="7.25390625" defaultRowHeight="12.75"/>
  <cols>
    <col min="1" max="1" width="4.875" style="3" customWidth="1"/>
    <col min="2" max="2" width="61.875" style="3" customWidth="1"/>
    <col min="3" max="3" width="15.25390625" style="476" customWidth="1"/>
    <col min="4" max="4" width="11.875" style="476" customWidth="1"/>
    <col min="5" max="5" width="15.25390625" style="476" customWidth="1"/>
    <col min="6" max="16384" width="7.25390625" style="3" customWidth="1"/>
  </cols>
  <sheetData>
    <row r="1" spans="2:5" ht="12.75" customHeight="1">
      <c r="B1" s="5"/>
      <c r="C1" s="6"/>
      <c r="D1" s="480" t="s">
        <v>669</v>
      </c>
      <c r="E1" s="480"/>
    </row>
    <row r="2" spans="2:5" ht="12.75" customHeight="1">
      <c r="B2" s="481" t="s">
        <v>1</v>
      </c>
      <c r="C2" s="481"/>
      <c r="D2" s="481"/>
      <c r="E2" s="481"/>
    </row>
    <row r="3" spans="2:5" ht="12.75" customHeight="1">
      <c r="B3" s="481" t="s">
        <v>2</v>
      </c>
      <c r="C3" s="481"/>
      <c r="D3" s="481"/>
      <c r="E3" s="481"/>
    </row>
    <row r="4" spans="2:10" ht="12.75" customHeight="1">
      <c r="B4" s="482" t="s">
        <v>675</v>
      </c>
      <c r="C4" s="482"/>
      <c r="D4" s="482"/>
      <c r="E4" s="482"/>
      <c r="F4" s="142"/>
      <c r="G4" s="142"/>
      <c r="H4" s="142"/>
      <c r="I4" s="142"/>
      <c r="J4" s="142"/>
    </row>
    <row r="5" spans="2:3" ht="12.75" customHeight="1">
      <c r="B5" s="449"/>
      <c r="C5" s="452"/>
    </row>
    <row r="6" spans="2:5" ht="12.75" customHeight="1">
      <c r="B6" s="480" t="s">
        <v>670</v>
      </c>
      <c r="C6" s="480"/>
      <c r="D6" s="480"/>
      <c r="E6" s="480"/>
    </row>
    <row r="7" spans="2:5" ht="12.75" customHeight="1">
      <c r="B7" s="482" t="s">
        <v>45</v>
      </c>
      <c r="C7" s="482"/>
      <c r="D7" s="482"/>
      <c r="E7" s="482"/>
    </row>
    <row r="8" spans="2:5" ht="12.75" customHeight="1">
      <c r="B8" s="482" t="s">
        <v>4</v>
      </c>
      <c r="C8" s="482"/>
      <c r="D8" s="482"/>
      <c r="E8" s="482"/>
    </row>
    <row r="9" spans="2:8" ht="12.75" customHeight="1">
      <c r="B9" s="482" t="s">
        <v>5</v>
      </c>
      <c r="C9" s="482"/>
      <c r="D9" s="482"/>
      <c r="E9" s="482"/>
      <c r="F9" s="472"/>
      <c r="G9" s="472"/>
      <c r="H9" s="472"/>
    </row>
    <row r="10" spans="2:5" ht="12.75" customHeight="1">
      <c r="B10" s="29"/>
      <c r="C10" s="477"/>
      <c r="D10" s="477"/>
      <c r="E10" s="477"/>
    </row>
    <row r="11" spans="2:5" ht="12.75" customHeight="1">
      <c r="B11" s="522" t="s">
        <v>671</v>
      </c>
      <c r="C11" s="522"/>
      <c r="D11" s="522" t="s">
        <v>671</v>
      </c>
      <c r="E11" s="522"/>
    </row>
    <row r="12" spans="2:5" ht="12.75" customHeight="1">
      <c r="B12" s="488" t="s">
        <v>672</v>
      </c>
      <c r="C12" s="488"/>
      <c r="D12" s="488"/>
      <c r="E12" s="488"/>
    </row>
    <row r="13" spans="2:5" ht="12.75" customHeight="1">
      <c r="B13" s="515"/>
      <c r="C13" s="515"/>
      <c r="D13" s="477"/>
      <c r="E13" s="89" t="s">
        <v>178</v>
      </c>
    </row>
    <row r="14" spans="2:5" ht="46.5" customHeight="1">
      <c r="B14" s="11" t="s">
        <v>179</v>
      </c>
      <c r="C14" s="473" t="s">
        <v>47</v>
      </c>
      <c r="D14" s="473" t="s">
        <v>48</v>
      </c>
      <c r="E14" s="473" t="s">
        <v>49</v>
      </c>
    </row>
    <row r="15" spans="2:5" ht="14.25" customHeight="1">
      <c r="B15" s="474" t="s">
        <v>635</v>
      </c>
      <c r="C15" s="462">
        <v>59.8</v>
      </c>
      <c r="D15" s="462"/>
      <c r="E15" s="462"/>
    </row>
    <row r="16" spans="2:5" ht="14.25" customHeight="1">
      <c r="B16" s="474" t="s">
        <v>636</v>
      </c>
      <c r="C16" s="462">
        <v>483.3</v>
      </c>
      <c r="D16" s="462"/>
      <c r="E16" s="462"/>
    </row>
    <row r="17" spans="2:5" ht="14.25" customHeight="1">
      <c r="B17" s="474" t="s">
        <v>637</v>
      </c>
      <c r="C17" s="462">
        <v>168.4</v>
      </c>
      <c r="D17" s="462"/>
      <c r="E17" s="462"/>
    </row>
    <row r="18" spans="2:5" ht="14.25" customHeight="1">
      <c r="B18" s="340" t="s">
        <v>638</v>
      </c>
      <c r="C18" s="462">
        <v>410</v>
      </c>
      <c r="D18" s="462"/>
      <c r="E18" s="462"/>
    </row>
    <row r="19" spans="2:5" ht="14.25" customHeight="1">
      <c r="B19" s="474" t="s">
        <v>639</v>
      </c>
      <c r="C19" s="462"/>
      <c r="D19" s="462"/>
      <c r="E19" s="462"/>
    </row>
    <row r="20" spans="2:5" ht="14.25" customHeight="1">
      <c r="B20" s="474" t="s">
        <v>640</v>
      </c>
      <c r="C20" s="462">
        <v>325.8</v>
      </c>
      <c r="D20" s="462"/>
      <c r="E20" s="462"/>
    </row>
    <row r="21" spans="2:5" ht="15.75" customHeight="1">
      <c r="B21" s="474" t="s">
        <v>641</v>
      </c>
      <c r="C21" s="462">
        <v>468.5</v>
      </c>
      <c r="D21" s="462"/>
      <c r="E21" s="462"/>
    </row>
    <row r="22" spans="2:5" ht="15.75" customHeight="1">
      <c r="B22" s="474" t="s">
        <v>668</v>
      </c>
      <c r="C22" s="462">
        <v>589.4</v>
      </c>
      <c r="D22" s="462"/>
      <c r="E22" s="462"/>
    </row>
    <row r="23" spans="2:5" s="449" customFormat="1" ht="12.75" customHeight="1">
      <c r="B23" s="475" t="s">
        <v>642</v>
      </c>
      <c r="C23" s="14">
        <f>SUM(C15:C22)</f>
        <v>2505.2</v>
      </c>
      <c r="D23" s="17">
        <f>SUM(D15:D22)</f>
        <v>0</v>
      </c>
      <c r="E23" s="17">
        <f>SUM(E15:E22)</f>
        <v>0</v>
      </c>
    </row>
    <row r="25" spans="2:5" ht="12.75" customHeight="1">
      <c r="B25" s="522" t="s">
        <v>671</v>
      </c>
      <c r="C25" s="522"/>
      <c r="D25" s="522" t="s">
        <v>671</v>
      </c>
      <c r="E25" s="522"/>
    </row>
    <row r="26" spans="2:5" ht="12.75" customHeight="1">
      <c r="B26" s="488" t="s">
        <v>673</v>
      </c>
      <c r="C26" s="488"/>
      <c r="D26" s="488"/>
      <c r="E26" s="488"/>
    </row>
    <row r="27" spans="2:5" ht="12.75" customHeight="1">
      <c r="B27" s="515"/>
      <c r="C27" s="515"/>
      <c r="D27" s="477"/>
      <c r="E27" s="89" t="s">
        <v>178</v>
      </c>
    </row>
    <row r="28" spans="2:5" ht="12.75" customHeight="1">
      <c r="B28" s="11" t="s">
        <v>179</v>
      </c>
      <c r="C28" s="473" t="s">
        <v>47</v>
      </c>
      <c r="D28" s="473" t="s">
        <v>48</v>
      </c>
      <c r="E28" s="473" t="s">
        <v>49</v>
      </c>
    </row>
    <row r="29" spans="2:5" ht="12.75" customHeight="1">
      <c r="B29" s="474" t="s">
        <v>635</v>
      </c>
      <c r="C29" s="462">
        <v>6.8</v>
      </c>
      <c r="D29" s="462"/>
      <c r="E29" s="462"/>
    </row>
    <row r="30" spans="2:5" ht="12.75" customHeight="1">
      <c r="B30" s="474" t="s">
        <v>636</v>
      </c>
      <c r="C30" s="462">
        <v>27</v>
      </c>
      <c r="D30" s="462"/>
      <c r="E30" s="462"/>
    </row>
    <row r="31" spans="2:5" ht="12.75" customHeight="1">
      <c r="B31" s="474" t="s">
        <v>637</v>
      </c>
      <c r="C31" s="462"/>
      <c r="D31" s="462"/>
      <c r="E31" s="462"/>
    </row>
    <row r="32" spans="2:5" ht="12.75" customHeight="1">
      <c r="B32" s="340" t="s">
        <v>638</v>
      </c>
      <c r="C32" s="462"/>
      <c r="D32" s="462"/>
      <c r="E32" s="462"/>
    </row>
    <row r="33" spans="2:5" ht="12.75" customHeight="1">
      <c r="B33" s="474" t="s">
        <v>639</v>
      </c>
      <c r="C33" s="462"/>
      <c r="D33" s="462"/>
      <c r="E33" s="462"/>
    </row>
    <row r="34" spans="2:5" ht="12.75" customHeight="1">
      <c r="B34" s="474" t="s">
        <v>640</v>
      </c>
      <c r="C34" s="462"/>
      <c r="D34" s="462"/>
      <c r="E34" s="462"/>
    </row>
    <row r="35" spans="2:5" ht="12.75" customHeight="1">
      <c r="B35" s="474" t="s">
        <v>641</v>
      </c>
      <c r="C35" s="462"/>
      <c r="D35" s="462"/>
      <c r="E35" s="462"/>
    </row>
    <row r="36" spans="2:5" ht="12.75" customHeight="1">
      <c r="B36" s="474" t="s">
        <v>668</v>
      </c>
      <c r="C36" s="462">
        <v>116.2</v>
      </c>
      <c r="D36" s="462"/>
      <c r="E36" s="462"/>
    </row>
    <row r="37" spans="2:5" ht="12.75" customHeight="1">
      <c r="B37" s="475" t="s">
        <v>642</v>
      </c>
      <c r="C37" s="14">
        <f>SUM(C29:C36)</f>
        <v>150</v>
      </c>
      <c r="D37" s="17">
        <f>SUM(D29:D36)</f>
        <v>0</v>
      </c>
      <c r="E37" s="17">
        <f>SUM(E29:E36)</f>
        <v>0</v>
      </c>
    </row>
    <row r="38" spans="2:5" ht="12.75" customHeight="1">
      <c r="B38" s="441"/>
      <c r="C38" s="477"/>
      <c r="D38" s="477"/>
      <c r="E38" s="477"/>
    </row>
    <row r="39" spans="2:5" ht="12.75" customHeight="1">
      <c r="B39" s="478"/>
      <c r="C39" s="479"/>
      <c r="D39" s="479"/>
      <c r="E39" s="479"/>
    </row>
  </sheetData>
  <sheetProtection selectLockedCells="1" selectUnlockedCells="1"/>
  <mergeCells count="14">
    <mergeCell ref="B26:E26"/>
    <mergeCell ref="B27:C27"/>
    <mergeCell ref="B8:E8"/>
    <mergeCell ref="B9:E9"/>
    <mergeCell ref="B11:E11"/>
    <mergeCell ref="B12:E12"/>
    <mergeCell ref="B13:C13"/>
    <mergeCell ref="B25:E25"/>
    <mergeCell ref="D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1"/>
  <sheetViews>
    <sheetView zoomScale="85" zoomScaleNormal="85" zoomScalePageLayoutView="0" workbookViewId="0" topLeftCell="A1">
      <selection activeCell="B4" sqref="B4:E4"/>
    </sheetView>
  </sheetViews>
  <sheetFormatPr defaultColWidth="7.875" defaultRowHeight="12.75"/>
  <cols>
    <col min="1" max="1" width="27.75390625" style="28" customWidth="1"/>
    <col min="2" max="2" width="87.875" style="29" customWidth="1"/>
    <col min="3" max="3" width="14.75390625" style="30" customWidth="1"/>
    <col min="4" max="4" width="14.75390625" style="31" customWidth="1"/>
    <col min="5" max="5" width="15.625" style="31" customWidth="1"/>
    <col min="6" max="6" width="7.875" style="28" customWidth="1"/>
    <col min="7" max="7" width="16.625" style="28" customWidth="1"/>
    <col min="8" max="8" width="10.375" style="28" customWidth="1"/>
    <col min="9" max="9" width="10.625" style="28" customWidth="1"/>
    <col min="10" max="10" width="9.25390625" style="28" customWidth="1"/>
    <col min="11" max="16384" width="7.875" style="28" customWidth="1"/>
  </cols>
  <sheetData>
    <row r="1" spans="1:5" ht="12.75" customHeight="1">
      <c r="A1" s="32"/>
      <c r="B1" s="5"/>
      <c r="C1" s="6"/>
      <c r="D1" s="480" t="s">
        <v>43</v>
      </c>
      <c r="E1" s="480"/>
    </row>
    <row r="2" spans="1:5" ht="12.75" customHeight="1">
      <c r="A2" s="32"/>
      <c r="B2" s="481" t="s">
        <v>1</v>
      </c>
      <c r="C2" s="481"/>
      <c r="D2" s="481"/>
      <c r="E2" s="481"/>
    </row>
    <row r="3" spans="1:5" ht="12.75" customHeight="1">
      <c r="A3" s="32"/>
      <c r="B3" s="481" t="s">
        <v>2</v>
      </c>
      <c r="C3" s="481"/>
      <c r="D3" s="481"/>
      <c r="E3" s="481"/>
    </row>
    <row r="4" spans="1:5" ht="12.75" customHeight="1">
      <c r="A4" s="32"/>
      <c r="B4" s="482" t="s">
        <v>675</v>
      </c>
      <c r="C4" s="482"/>
      <c r="D4" s="482"/>
      <c r="E4" s="482"/>
    </row>
    <row r="5" spans="1:5" ht="12.75" customHeight="1">
      <c r="A5" s="32"/>
      <c r="B5" s="33"/>
      <c r="C5" s="34"/>
      <c r="E5" s="35"/>
    </row>
    <row r="6" spans="1:5" ht="14.25" customHeight="1">
      <c r="A6" s="32"/>
      <c r="B6" s="33"/>
      <c r="C6" s="34"/>
      <c r="E6" s="35" t="s">
        <v>44</v>
      </c>
    </row>
    <row r="7" spans="1:5" ht="14.25" customHeight="1">
      <c r="A7" s="482" t="s">
        <v>45</v>
      </c>
      <c r="B7" s="482"/>
      <c r="C7" s="482"/>
      <c r="D7" s="482"/>
      <c r="E7" s="482"/>
    </row>
    <row r="8" spans="1:5" ht="14.25" customHeight="1">
      <c r="A8" s="482" t="s">
        <v>4</v>
      </c>
      <c r="B8" s="482"/>
      <c r="C8" s="482"/>
      <c r="D8" s="482"/>
      <c r="E8" s="482"/>
    </row>
    <row r="9" spans="1:5" ht="14.25" customHeight="1">
      <c r="A9" s="482" t="s">
        <v>5</v>
      </c>
      <c r="B9" s="482"/>
      <c r="C9" s="482"/>
      <c r="D9" s="482"/>
      <c r="E9" s="482"/>
    </row>
    <row r="10" ht="14.25" customHeight="1">
      <c r="A10" s="32"/>
    </row>
    <row r="11" spans="1:5" ht="14.25" customHeight="1">
      <c r="A11" s="490" t="s">
        <v>46</v>
      </c>
      <c r="B11" s="490"/>
      <c r="C11" s="490"/>
      <c r="D11" s="490"/>
      <c r="E11" s="490"/>
    </row>
    <row r="12" spans="1:4" ht="14.25" customHeight="1">
      <c r="A12" s="36"/>
      <c r="B12" s="37"/>
      <c r="C12" s="8"/>
      <c r="D12" s="8"/>
    </row>
    <row r="13" spans="1:5" ht="17.25" customHeight="1">
      <c r="A13" s="491" t="s">
        <v>9</v>
      </c>
      <c r="B13" s="492" t="s">
        <v>10</v>
      </c>
      <c r="C13" s="11"/>
      <c r="D13" s="493" t="s">
        <v>8</v>
      </c>
      <c r="E13" s="493"/>
    </row>
    <row r="14" spans="1:5" s="40" customFormat="1" ht="21.75" customHeight="1">
      <c r="A14" s="491"/>
      <c r="B14" s="492"/>
      <c r="C14" s="11" t="s">
        <v>47</v>
      </c>
      <c r="D14" s="11" t="s">
        <v>48</v>
      </c>
      <c r="E14" s="11" t="s">
        <v>49</v>
      </c>
    </row>
    <row r="15" spans="1:10" s="40" customFormat="1" ht="15.75" customHeight="1">
      <c r="A15" s="41"/>
      <c r="B15" s="12" t="s">
        <v>50</v>
      </c>
      <c r="C15" s="42">
        <f>C16+C33</f>
        <v>326780.30000000005</v>
      </c>
      <c r="D15" s="42">
        <f>D16+D33</f>
        <v>251518.19999999998</v>
      </c>
      <c r="E15" s="42">
        <f>E16+E33</f>
        <v>233021</v>
      </c>
      <c r="G15" s="43"/>
      <c r="H15" s="44"/>
      <c r="I15" s="44"/>
      <c r="J15" s="44"/>
    </row>
    <row r="16" spans="1:7" s="40" customFormat="1" ht="15.75" customHeight="1">
      <c r="A16" s="38" t="s">
        <v>51</v>
      </c>
      <c r="B16" s="45" t="s">
        <v>52</v>
      </c>
      <c r="C16" s="42">
        <f>C17+C25</f>
        <v>124868.6</v>
      </c>
      <c r="D16" s="42">
        <f>D17+D25</f>
        <v>91979</v>
      </c>
      <c r="E16" s="42">
        <f>E17+E25</f>
        <v>95637</v>
      </c>
      <c r="G16" s="46"/>
    </row>
    <row r="17" spans="1:7" s="40" customFormat="1" ht="15.75" customHeight="1">
      <c r="A17" s="38"/>
      <c r="B17" s="12" t="s">
        <v>53</v>
      </c>
      <c r="C17" s="42">
        <f>C18+C19+C20+C21+C23+C24+C22</f>
        <v>87228</v>
      </c>
      <c r="D17" s="42">
        <f>D18+D19+D20+D21+D23+D24+D22</f>
        <v>83819</v>
      </c>
      <c r="E17" s="42">
        <f>E18+E19+E20+E21+E23+E24+E22</f>
        <v>87477</v>
      </c>
      <c r="G17" s="46"/>
    </row>
    <row r="18" spans="1:9" ht="15.75" customHeight="1">
      <c r="A18" s="47" t="s">
        <v>54</v>
      </c>
      <c r="B18" s="48" t="s">
        <v>55</v>
      </c>
      <c r="C18" s="49">
        <v>66368</v>
      </c>
      <c r="D18" s="25">
        <v>69619</v>
      </c>
      <c r="E18" s="25">
        <v>73267</v>
      </c>
      <c r="H18" s="50"/>
      <c r="I18" s="50"/>
    </row>
    <row r="19" spans="1:10" ht="31.5" customHeight="1">
      <c r="A19" s="51" t="s">
        <v>56</v>
      </c>
      <c r="B19" s="52" t="s">
        <v>57</v>
      </c>
      <c r="C19" s="53">
        <v>8000</v>
      </c>
      <c r="D19" s="25">
        <v>8000</v>
      </c>
      <c r="E19" s="25">
        <v>8000</v>
      </c>
      <c r="G19" s="40"/>
      <c r="H19" s="54"/>
      <c r="I19" s="54"/>
      <c r="J19" s="54"/>
    </row>
    <row r="20" spans="1:9" ht="15.75" customHeight="1" hidden="1">
      <c r="A20" s="55" t="s">
        <v>58</v>
      </c>
      <c r="B20" s="9" t="s">
        <v>59</v>
      </c>
      <c r="C20" s="49"/>
      <c r="D20" s="25"/>
      <c r="E20" s="25"/>
      <c r="H20" s="56"/>
      <c r="I20" s="56"/>
    </row>
    <row r="21" spans="1:9" ht="18" customHeight="1">
      <c r="A21" s="47" t="s">
        <v>60</v>
      </c>
      <c r="B21" s="20" t="s">
        <v>61</v>
      </c>
      <c r="C21" s="49">
        <v>7160</v>
      </c>
      <c r="D21" s="25">
        <v>490</v>
      </c>
      <c r="E21" s="25">
        <v>490</v>
      </c>
      <c r="H21" s="56"/>
      <c r="I21" s="56"/>
    </row>
    <row r="22" spans="1:9" ht="18" customHeight="1">
      <c r="A22" s="47" t="s">
        <v>62</v>
      </c>
      <c r="B22" s="20" t="s">
        <v>63</v>
      </c>
      <c r="C22" s="49">
        <v>4200</v>
      </c>
      <c r="D22" s="25">
        <v>4200</v>
      </c>
      <c r="E22" s="25">
        <v>4200</v>
      </c>
      <c r="H22" s="56"/>
      <c r="I22" s="56"/>
    </row>
    <row r="23" spans="1:8" ht="27.75" customHeight="1">
      <c r="A23" s="47" t="s">
        <v>64</v>
      </c>
      <c r="B23" s="48" t="s">
        <v>65</v>
      </c>
      <c r="C23" s="49">
        <v>600</v>
      </c>
      <c r="D23" s="25">
        <v>610</v>
      </c>
      <c r="E23" s="25">
        <v>620</v>
      </c>
      <c r="H23" s="56"/>
    </row>
    <row r="24" spans="1:10" ht="27.75" customHeight="1">
      <c r="A24" s="47" t="s">
        <v>66</v>
      </c>
      <c r="B24" s="57" t="s">
        <v>67</v>
      </c>
      <c r="C24" s="49">
        <v>900</v>
      </c>
      <c r="D24" s="25">
        <v>900</v>
      </c>
      <c r="E24" s="25">
        <v>900</v>
      </c>
      <c r="H24" s="56"/>
      <c r="I24" s="56"/>
      <c r="J24" s="56"/>
    </row>
    <row r="25" spans="1:10" ht="15.75" customHeight="1">
      <c r="A25" s="58"/>
      <c r="B25" s="11" t="s">
        <v>68</v>
      </c>
      <c r="C25" s="42">
        <f>C26+C27+C30+C31+C32+C29+C28</f>
        <v>37640.600000000006</v>
      </c>
      <c r="D25" s="42">
        <f>D26+D27+D30+D31+D32+D29</f>
        <v>8160</v>
      </c>
      <c r="E25" s="42">
        <f>E26+E27+E30+E31+E32+E29</f>
        <v>8160</v>
      </c>
      <c r="H25" s="56"/>
      <c r="I25" s="56"/>
      <c r="J25" s="56"/>
    </row>
    <row r="26" spans="1:10" ht="54" customHeight="1">
      <c r="A26" s="51" t="s">
        <v>69</v>
      </c>
      <c r="B26" s="59" t="s">
        <v>70</v>
      </c>
      <c r="C26" s="49">
        <v>10548.2</v>
      </c>
      <c r="D26" s="25">
        <v>7905</v>
      </c>
      <c r="E26" s="25">
        <v>7905</v>
      </c>
      <c r="H26" s="56"/>
      <c r="I26" s="56"/>
      <c r="J26" s="56"/>
    </row>
    <row r="27" spans="1:8" ht="15.75" customHeight="1">
      <c r="A27" s="47" t="s">
        <v>71</v>
      </c>
      <c r="B27" s="60" t="s">
        <v>72</v>
      </c>
      <c r="C27" s="49">
        <v>90</v>
      </c>
      <c r="D27" s="49">
        <v>90</v>
      </c>
      <c r="E27" s="25">
        <v>90</v>
      </c>
      <c r="H27" s="56"/>
    </row>
    <row r="28" spans="1:8" ht="16.5">
      <c r="A28" s="47" t="s">
        <v>73</v>
      </c>
      <c r="B28" s="61" t="s">
        <v>74</v>
      </c>
      <c r="C28" s="49">
        <v>928.3</v>
      </c>
      <c r="D28" s="49"/>
      <c r="E28" s="25"/>
      <c r="H28" s="56"/>
    </row>
    <row r="29" spans="1:8" ht="71.25">
      <c r="A29" s="47" t="s">
        <v>75</v>
      </c>
      <c r="B29" s="62" t="s">
        <v>76</v>
      </c>
      <c r="C29" s="49">
        <v>12484.1</v>
      </c>
      <c r="D29" s="49"/>
      <c r="E29" s="25"/>
      <c r="H29" s="56"/>
    </row>
    <row r="30" spans="1:5" ht="38.25" customHeight="1">
      <c r="A30" s="51" t="s">
        <v>77</v>
      </c>
      <c r="B30" s="59" t="s">
        <v>78</v>
      </c>
      <c r="C30" s="49">
        <v>13425</v>
      </c>
      <c r="D30" s="49"/>
      <c r="E30" s="25"/>
    </row>
    <row r="31" spans="1:10" ht="15.75" customHeight="1">
      <c r="A31" s="63" t="s">
        <v>79</v>
      </c>
      <c r="B31" s="64" t="s">
        <v>80</v>
      </c>
      <c r="C31" s="65">
        <v>110</v>
      </c>
      <c r="D31" s="65">
        <v>110</v>
      </c>
      <c r="E31" s="53">
        <v>110</v>
      </c>
      <c r="H31" s="50"/>
      <c r="I31" s="50"/>
      <c r="J31" s="50"/>
    </row>
    <row r="32" spans="1:5" ht="15.75" customHeight="1">
      <c r="A32" s="63" t="s">
        <v>81</v>
      </c>
      <c r="B32" s="64" t="s">
        <v>82</v>
      </c>
      <c r="C32" s="65">
        <v>55</v>
      </c>
      <c r="D32" s="65">
        <v>55</v>
      </c>
      <c r="E32" s="53">
        <v>55</v>
      </c>
    </row>
    <row r="33" spans="1:5" s="40" customFormat="1" ht="15.75" customHeight="1">
      <c r="A33" s="66" t="s">
        <v>83</v>
      </c>
      <c r="B33" s="67" t="s">
        <v>84</v>
      </c>
      <c r="C33" s="42">
        <f>C34+C88</f>
        <v>201911.7</v>
      </c>
      <c r="D33" s="42">
        <f>D34+D88</f>
        <v>159539.19999999998</v>
      </c>
      <c r="E33" s="42">
        <f>E34+E88</f>
        <v>137384</v>
      </c>
    </row>
    <row r="34" spans="1:10" ht="31.5" customHeight="1">
      <c r="A34" s="66" t="s">
        <v>85</v>
      </c>
      <c r="B34" s="67" t="s">
        <v>86</v>
      </c>
      <c r="C34" s="42">
        <f>C35+C38+C60+C82</f>
        <v>196631.7</v>
      </c>
      <c r="D34" s="42">
        <f>D35+D38+D60+D82</f>
        <v>154259.19999999998</v>
      </c>
      <c r="E34" s="42">
        <f>E35+E38+E60+E82</f>
        <v>132104</v>
      </c>
      <c r="H34" s="50"/>
      <c r="I34" s="50"/>
      <c r="J34" s="50"/>
    </row>
    <row r="35" spans="1:10" s="40" customFormat="1" ht="15.75" customHeight="1">
      <c r="A35" s="38" t="s">
        <v>87</v>
      </c>
      <c r="B35" s="13" t="s">
        <v>88</v>
      </c>
      <c r="C35" s="42">
        <f>C36+C37</f>
        <v>13961</v>
      </c>
      <c r="D35" s="42">
        <f>D36</f>
        <v>8164</v>
      </c>
      <c r="E35" s="42">
        <f>E36</f>
        <v>3959</v>
      </c>
      <c r="H35" s="44"/>
      <c r="I35" s="44"/>
      <c r="J35" s="44"/>
    </row>
    <row r="36" spans="1:10" ht="31.5" customHeight="1">
      <c r="A36" s="47" t="s">
        <v>89</v>
      </c>
      <c r="B36" s="20" t="s">
        <v>90</v>
      </c>
      <c r="C36" s="49">
        <v>13158</v>
      </c>
      <c r="D36" s="49">
        <v>8164</v>
      </c>
      <c r="E36" s="25">
        <v>3959</v>
      </c>
      <c r="H36" s="50"/>
      <c r="I36" s="50"/>
      <c r="J36" s="50"/>
    </row>
    <row r="37" spans="1:10" ht="16.5">
      <c r="A37" s="47" t="s">
        <v>91</v>
      </c>
      <c r="B37" s="20" t="s">
        <v>92</v>
      </c>
      <c r="C37" s="49">
        <v>803</v>
      </c>
      <c r="D37" s="49"/>
      <c r="E37" s="25"/>
      <c r="H37" s="50"/>
      <c r="I37" s="50"/>
      <c r="J37" s="50"/>
    </row>
    <row r="38" spans="1:10" ht="26.25" customHeight="1">
      <c r="A38" s="38" t="s">
        <v>93</v>
      </c>
      <c r="B38" s="13" t="s">
        <v>94</v>
      </c>
      <c r="C38" s="42">
        <f>C39+C46+C53+C40+C47+C43+C50+C59</f>
        <v>57793.6</v>
      </c>
      <c r="D38" s="42">
        <f>D39+D46+D53+D40+D47+D43+D50</f>
        <v>29943.3</v>
      </c>
      <c r="E38" s="42">
        <f>E39+E46+E53+E40+E47+E43+E50</f>
        <v>32872.8</v>
      </c>
      <c r="H38" s="50"/>
      <c r="I38" s="50"/>
      <c r="J38" s="50"/>
    </row>
    <row r="39" spans="1:5" ht="54" customHeight="1">
      <c r="A39" s="47" t="s">
        <v>95</v>
      </c>
      <c r="B39" s="20" t="s">
        <v>96</v>
      </c>
      <c r="C39" s="49">
        <v>44800</v>
      </c>
      <c r="D39" s="49">
        <v>22000</v>
      </c>
      <c r="E39" s="25">
        <v>22000</v>
      </c>
    </row>
    <row r="40" spans="1:5" ht="45" customHeight="1">
      <c r="A40" s="47" t="s">
        <v>97</v>
      </c>
      <c r="B40" s="20" t="s">
        <v>98</v>
      </c>
      <c r="C40" s="49">
        <v>3876.3</v>
      </c>
      <c r="D40" s="49">
        <f>D41+D42</f>
        <v>0</v>
      </c>
      <c r="E40" s="49">
        <f>E41+E42</f>
        <v>0</v>
      </c>
    </row>
    <row r="41" spans="1:5" ht="18" customHeight="1" hidden="1">
      <c r="A41" s="47"/>
      <c r="B41" s="68" t="s">
        <v>99</v>
      </c>
      <c r="C41" s="49">
        <v>3921.6</v>
      </c>
      <c r="D41" s="49"/>
      <c r="E41" s="25"/>
    </row>
    <row r="42" spans="1:5" ht="18" customHeight="1" hidden="1">
      <c r="A42" s="47"/>
      <c r="B42" s="68" t="s">
        <v>100</v>
      </c>
      <c r="C42" s="49">
        <v>39.6</v>
      </c>
      <c r="D42" s="49"/>
      <c r="E42" s="25"/>
    </row>
    <row r="43" spans="1:5" ht="42.75">
      <c r="A43" s="47" t="s">
        <v>101</v>
      </c>
      <c r="B43" s="62" t="s">
        <v>102</v>
      </c>
      <c r="C43" s="49">
        <f>C44+C45</f>
        <v>387.4</v>
      </c>
      <c r="D43" s="49">
        <f>D44+D45</f>
        <v>1671.9</v>
      </c>
      <c r="E43" s="49">
        <f>E44+E45</f>
        <v>0</v>
      </c>
    </row>
    <row r="44" spans="1:5" ht="16.5" hidden="1">
      <c r="A44" s="47"/>
      <c r="B44" s="68" t="s">
        <v>99</v>
      </c>
      <c r="C44" s="49">
        <v>383.5</v>
      </c>
      <c r="D44" s="49">
        <v>1655.2</v>
      </c>
      <c r="E44" s="25"/>
    </row>
    <row r="45" spans="1:5" ht="16.5" hidden="1">
      <c r="A45" s="47"/>
      <c r="B45" s="68" t="s">
        <v>100</v>
      </c>
      <c r="C45" s="49">
        <v>3.9</v>
      </c>
      <c r="D45" s="49">
        <v>16.7</v>
      </c>
      <c r="E45" s="25"/>
    </row>
    <row r="46" spans="1:5" ht="31.5" customHeight="1">
      <c r="A46" s="47" t="s">
        <v>103</v>
      </c>
      <c r="B46" s="24" t="s">
        <v>104</v>
      </c>
      <c r="C46" s="49">
        <v>284</v>
      </c>
      <c r="D46" s="49">
        <v>155.3</v>
      </c>
      <c r="E46" s="25">
        <v>154.9</v>
      </c>
    </row>
    <row r="47" spans="1:5" ht="45" customHeight="1">
      <c r="A47" s="69" t="s">
        <v>105</v>
      </c>
      <c r="B47" s="70" t="s">
        <v>106</v>
      </c>
      <c r="C47" s="49">
        <f>C48+C49</f>
        <v>3934.7</v>
      </c>
      <c r="D47" s="49">
        <f>D48+D49</f>
        <v>3863.7999999999997</v>
      </c>
      <c r="E47" s="49">
        <f>E48+E49</f>
        <v>4008.6000000000004</v>
      </c>
    </row>
    <row r="48" spans="1:5" ht="18" customHeight="1" hidden="1">
      <c r="A48" s="71"/>
      <c r="B48" s="68" t="s">
        <v>99</v>
      </c>
      <c r="C48" s="65">
        <v>3580.6</v>
      </c>
      <c r="D48" s="65">
        <v>3516.1</v>
      </c>
      <c r="E48" s="25">
        <v>3647.8</v>
      </c>
    </row>
    <row r="49" spans="1:5" ht="18" customHeight="1" hidden="1">
      <c r="A49" s="71"/>
      <c r="B49" s="68" t="s">
        <v>100</v>
      </c>
      <c r="C49" s="65">
        <v>354.1</v>
      </c>
      <c r="D49" s="65">
        <v>347.7</v>
      </c>
      <c r="E49" s="25">
        <v>360.8</v>
      </c>
    </row>
    <row r="50" spans="1:5" ht="28.5">
      <c r="A50" s="71" t="s">
        <v>107</v>
      </c>
      <c r="B50" s="68" t="s">
        <v>108</v>
      </c>
      <c r="C50" s="65">
        <f>C51+C52</f>
        <v>610.6</v>
      </c>
      <c r="D50" s="65">
        <f>D51+D52</f>
        <v>0</v>
      </c>
      <c r="E50" s="65">
        <f>E51+E52</f>
        <v>450</v>
      </c>
    </row>
    <row r="51" spans="1:5" ht="16.5" hidden="1">
      <c r="A51" s="71"/>
      <c r="B51" s="68" t="s">
        <v>99</v>
      </c>
      <c r="C51" s="65"/>
      <c r="D51" s="65"/>
      <c r="E51" s="25"/>
    </row>
    <row r="52" spans="1:5" ht="16.5" hidden="1">
      <c r="A52" s="71"/>
      <c r="B52" s="68" t="s">
        <v>100</v>
      </c>
      <c r="C52" s="65">
        <v>610.6</v>
      </c>
      <c r="D52" s="65"/>
      <c r="E52" s="25">
        <v>450</v>
      </c>
    </row>
    <row r="53" spans="1:5" ht="18" customHeight="1">
      <c r="A53" s="47" t="s">
        <v>109</v>
      </c>
      <c r="B53" s="20" t="s">
        <v>110</v>
      </c>
      <c r="C53" s="49">
        <f>C54+C55+C56+C57+C58</f>
        <v>2338.9</v>
      </c>
      <c r="D53" s="49">
        <f>D54+D55+D56+D57+D58+D59</f>
        <v>2252.3</v>
      </c>
      <c r="E53" s="49">
        <f>E54+E55+E56+E57+E58+E59</f>
        <v>6259.299999999999</v>
      </c>
    </row>
    <row r="54" spans="1:5" ht="27.75" customHeight="1">
      <c r="A54" s="72" t="s">
        <v>109</v>
      </c>
      <c r="B54" s="73" t="s">
        <v>111</v>
      </c>
      <c r="C54" s="49">
        <v>2258.9</v>
      </c>
      <c r="D54" s="49">
        <v>2252.3</v>
      </c>
      <c r="E54" s="25">
        <v>2220.2</v>
      </c>
    </row>
    <row r="55" spans="1:5" ht="18" customHeight="1" hidden="1">
      <c r="A55" s="72" t="s">
        <v>109</v>
      </c>
      <c r="B55" s="73" t="s">
        <v>112</v>
      </c>
      <c r="C55" s="74"/>
      <c r="D55" s="49"/>
      <c r="E55" s="25"/>
    </row>
    <row r="56" spans="1:5" ht="40.5" customHeight="1">
      <c r="A56" s="72" t="s">
        <v>109</v>
      </c>
      <c r="B56" s="73" t="s">
        <v>113</v>
      </c>
      <c r="C56" s="74">
        <v>80</v>
      </c>
      <c r="D56" s="49">
        <v>0</v>
      </c>
      <c r="E56" s="25">
        <v>0</v>
      </c>
    </row>
    <row r="57" spans="1:5" ht="40.5" customHeight="1">
      <c r="A57" s="72" t="s">
        <v>109</v>
      </c>
      <c r="B57" s="75" t="s">
        <v>114</v>
      </c>
      <c r="C57" s="74">
        <v>0</v>
      </c>
      <c r="D57" s="49">
        <v>0</v>
      </c>
      <c r="E57" s="25">
        <v>3998.7</v>
      </c>
    </row>
    <row r="58" spans="1:5" ht="40.5" customHeight="1">
      <c r="A58" s="72" t="s">
        <v>109</v>
      </c>
      <c r="B58" s="75" t="s">
        <v>115</v>
      </c>
      <c r="C58" s="74">
        <v>0</v>
      </c>
      <c r="D58" s="49">
        <v>0</v>
      </c>
      <c r="E58" s="25">
        <v>40.4</v>
      </c>
    </row>
    <row r="59" spans="1:5" ht="40.5" customHeight="1">
      <c r="A59" s="72" t="s">
        <v>116</v>
      </c>
      <c r="B59" s="75" t="s">
        <v>117</v>
      </c>
      <c r="C59" s="74">
        <v>1561.7</v>
      </c>
      <c r="D59" s="49">
        <v>0</v>
      </c>
      <c r="E59" s="25">
        <v>0</v>
      </c>
    </row>
    <row r="60" spans="1:5" s="40" customFormat="1" ht="18" customHeight="1">
      <c r="A60" s="38" t="s">
        <v>118</v>
      </c>
      <c r="B60" s="13" t="s">
        <v>119</v>
      </c>
      <c r="C60" s="42">
        <f>C62+C70+C71+C72+C78+C61+C73+C74+C77+C75+C76</f>
        <v>105910.5</v>
      </c>
      <c r="D60" s="42">
        <f>D62+D70+D71+D72+D78+D61+D73+D74+D77+D75+D76</f>
        <v>89587.59999999999</v>
      </c>
      <c r="E60" s="42">
        <f>E62+E70+E71+E72+E78+E61+E73+E74+E77+E75+E76</f>
        <v>87089.3</v>
      </c>
    </row>
    <row r="61" spans="1:5" s="40" customFormat="1" ht="27.75" customHeight="1">
      <c r="A61" s="76" t="s">
        <v>120</v>
      </c>
      <c r="B61" s="77" t="s">
        <v>121</v>
      </c>
      <c r="C61" s="49">
        <v>1536.4</v>
      </c>
      <c r="D61" s="49">
        <v>1536.4</v>
      </c>
      <c r="E61" s="25">
        <v>1536.4</v>
      </c>
    </row>
    <row r="62" spans="1:5" ht="27.75" customHeight="1">
      <c r="A62" s="47" t="s">
        <v>122</v>
      </c>
      <c r="B62" s="20" t="s">
        <v>123</v>
      </c>
      <c r="C62" s="49">
        <f>C63+C64+C65+C66+C67+C68+C69</f>
        <v>5996</v>
      </c>
      <c r="D62" s="49">
        <f>D63+D64+D65+D66+D67+D68+D69</f>
        <v>5996</v>
      </c>
      <c r="E62" s="49">
        <f>E63+E64+E65+E66+E67+E68+E69</f>
        <v>5996</v>
      </c>
    </row>
    <row r="63" spans="1:5" ht="27.75" customHeight="1">
      <c r="A63" s="47" t="s">
        <v>122</v>
      </c>
      <c r="B63" s="78" t="s">
        <v>124</v>
      </c>
      <c r="C63" s="74">
        <v>3655.6</v>
      </c>
      <c r="D63" s="74">
        <v>3655.6</v>
      </c>
      <c r="E63" s="79">
        <v>3655.6</v>
      </c>
    </row>
    <row r="64" spans="1:5" ht="40.5" customHeight="1">
      <c r="A64" s="47" t="s">
        <v>122</v>
      </c>
      <c r="B64" s="78" t="s">
        <v>125</v>
      </c>
      <c r="C64" s="74">
        <v>327.4</v>
      </c>
      <c r="D64" s="74">
        <v>327.4</v>
      </c>
      <c r="E64" s="79">
        <v>327.4</v>
      </c>
    </row>
    <row r="65" spans="1:5" ht="40.5" customHeight="1">
      <c r="A65" s="47" t="s">
        <v>122</v>
      </c>
      <c r="B65" s="78" t="s">
        <v>126</v>
      </c>
      <c r="C65" s="74">
        <v>359.3</v>
      </c>
      <c r="D65" s="74">
        <v>359.3</v>
      </c>
      <c r="E65" s="79">
        <v>359.3</v>
      </c>
    </row>
    <row r="66" spans="1:5" s="40" customFormat="1" ht="27.75" customHeight="1">
      <c r="A66" s="47" t="s">
        <v>122</v>
      </c>
      <c r="B66" s="78" t="s">
        <v>127</v>
      </c>
      <c r="C66" s="74">
        <v>1322.5</v>
      </c>
      <c r="D66" s="74">
        <v>1322.5</v>
      </c>
      <c r="E66" s="79">
        <v>1322.5</v>
      </c>
    </row>
    <row r="67" spans="1:5" s="40" customFormat="1" ht="27.75" customHeight="1">
      <c r="A67" s="47" t="s">
        <v>122</v>
      </c>
      <c r="B67" s="78" t="s">
        <v>128</v>
      </c>
      <c r="C67" s="74">
        <v>331.2</v>
      </c>
      <c r="D67" s="74">
        <v>331.2</v>
      </c>
      <c r="E67" s="79">
        <v>331.2</v>
      </c>
    </row>
    <row r="68" spans="1:5" s="40" customFormat="1" ht="54" customHeight="1" hidden="1">
      <c r="A68" s="47" t="s">
        <v>122</v>
      </c>
      <c r="B68" s="78" t="s">
        <v>129</v>
      </c>
      <c r="C68" s="74"/>
      <c r="D68" s="74"/>
      <c r="E68" s="79"/>
    </row>
    <row r="69" spans="1:5" s="40" customFormat="1" ht="78" customHeight="1" hidden="1">
      <c r="A69" s="47" t="s">
        <v>122</v>
      </c>
      <c r="B69" s="80" t="s">
        <v>130</v>
      </c>
      <c r="C69" s="74"/>
      <c r="D69" s="74"/>
      <c r="E69" s="79"/>
    </row>
    <row r="70" spans="1:5" s="40" customFormat="1" ht="27.75" customHeight="1">
      <c r="A70" s="47" t="s">
        <v>131</v>
      </c>
      <c r="B70" s="20" t="s">
        <v>132</v>
      </c>
      <c r="C70" s="49">
        <v>469.7</v>
      </c>
      <c r="D70" s="49">
        <v>469.7</v>
      </c>
      <c r="E70" s="25">
        <v>469.7</v>
      </c>
    </row>
    <row r="71" spans="1:5" ht="54" customHeight="1">
      <c r="A71" s="47" t="s">
        <v>133</v>
      </c>
      <c r="B71" s="20" t="s">
        <v>134</v>
      </c>
      <c r="C71" s="49">
        <v>467.3</v>
      </c>
      <c r="D71" s="49">
        <v>536.6</v>
      </c>
      <c r="E71" s="25">
        <v>509.6</v>
      </c>
    </row>
    <row r="72" spans="1:5" s="40" customFormat="1" ht="45" customHeight="1">
      <c r="A72" s="47" t="s">
        <v>135</v>
      </c>
      <c r="B72" s="20" t="s">
        <v>136</v>
      </c>
      <c r="C72" s="49">
        <v>3194</v>
      </c>
      <c r="D72" s="49">
        <v>1597</v>
      </c>
      <c r="E72" s="25">
        <v>1597</v>
      </c>
    </row>
    <row r="73" spans="1:5" s="40" customFormat="1" ht="27.75" customHeight="1">
      <c r="A73" s="47" t="s">
        <v>137</v>
      </c>
      <c r="B73" s="20" t="s">
        <v>138</v>
      </c>
      <c r="C73" s="49">
        <v>819.3</v>
      </c>
      <c r="D73" s="49">
        <v>799</v>
      </c>
      <c r="E73" s="49">
        <v>826.8</v>
      </c>
    </row>
    <row r="74" spans="1:5" s="40" customFormat="1" ht="40.5" customHeight="1">
      <c r="A74" s="47" t="s">
        <v>139</v>
      </c>
      <c r="B74" s="57" t="s">
        <v>140</v>
      </c>
      <c r="C74" s="49">
        <v>48.2</v>
      </c>
      <c r="D74" s="49">
        <v>3.4</v>
      </c>
      <c r="E74" s="49">
        <v>3</v>
      </c>
    </row>
    <row r="75" spans="1:5" s="40" customFormat="1" ht="38.25" customHeight="1" hidden="1">
      <c r="A75" s="47" t="s">
        <v>141</v>
      </c>
      <c r="B75" s="57" t="s">
        <v>142</v>
      </c>
      <c r="C75" s="49"/>
      <c r="D75" s="49"/>
      <c r="E75" s="49"/>
    </row>
    <row r="76" spans="1:5" s="40" customFormat="1" ht="38.25" customHeight="1">
      <c r="A76" s="47" t="s">
        <v>143</v>
      </c>
      <c r="B76" s="57" t="s">
        <v>144</v>
      </c>
      <c r="C76" s="49">
        <v>450</v>
      </c>
      <c r="D76" s="49">
        <v>710</v>
      </c>
      <c r="E76" s="49">
        <v>0</v>
      </c>
    </row>
    <row r="77" spans="1:5" s="40" customFormat="1" ht="27.75" customHeight="1" hidden="1">
      <c r="A77" s="47" t="s">
        <v>145</v>
      </c>
      <c r="B77" s="20" t="s">
        <v>146</v>
      </c>
      <c r="C77" s="49"/>
      <c r="D77" s="49"/>
      <c r="E77" s="49"/>
    </row>
    <row r="78" spans="1:5" ht="18" customHeight="1">
      <c r="A78" s="47" t="s">
        <v>147</v>
      </c>
      <c r="B78" s="20" t="s">
        <v>148</v>
      </c>
      <c r="C78" s="49">
        <f>C79+C81</f>
        <v>92929.6</v>
      </c>
      <c r="D78" s="49">
        <f>D79+D81</f>
        <v>77939.5</v>
      </c>
      <c r="E78" s="49">
        <f>E79+E81</f>
        <v>76150.8</v>
      </c>
    </row>
    <row r="79" spans="1:5" ht="54" customHeight="1">
      <c r="A79" s="72" t="s">
        <v>147</v>
      </c>
      <c r="B79" s="78" t="s">
        <v>149</v>
      </c>
      <c r="C79" s="74">
        <v>92879.6</v>
      </c>
      <c r="D79" s="49">
        <v>77889.5</v>
      </c>
      <c r="E79" s="49">
        <v>76100.8</v>
      </c>
    </row>
    <row r="80" spans="1:5" ht="54" customHeight="1" hidden="1">
      <c r="A80" s="72" t="s">
        <v>147</v>
      </c>
      <c r="B80" s="78" t="s">
        <v>150</v>
      </c>
      <c r="C80" s="74"/>
      <c r="D80" s="74"/>
      <c r="E80" s="25"/>
    </row>
    <row r="81" spans="1:5" ht="54" customHeight="1">
      <c r="A81" s="72" t="s">
        <v>147</v>
      </c>
      <c r="B81" s="78" t="s">
        <v>151</v>
      </c>
      <c r="C81" s="74">
        <v>50</v>
      </c>
      <c r="D81" s="74">
        <v>50</v>
      </c>
      <c r="E81" s="25">
        <v>50</v>
      </c>
    </row>
    <row r="82" spans="1:5" ht="18" customHeight="1">
      <c r="A82" s="38" t="s">
        <v>152</v>
      </c>
      <c r="B82" s="13" t="s">
        <v>153</v>
      </c>
      <c r="C82" s="42">
        <f>C84+C86+C85+C83</f>
        <v>18966.6</v>
      </c>
      <c r="D82" s="42">
        <f>D84+D86+D85+D83</f>
        <v>26564.3</v>
      </c>
      <c r="E82" s="42">
        <f>E84+E86+E85+E83</f>
        <v>8182.9</v>
      </c>
    </row>
    <row r="83" spans="1:5" ht="28.5">
      <c r="A83" s="47" t="s">
        <v>154</v>
      </c>
      <c r="B83" s="20" t="s">
        <v>155</v>
      </c>
      <c r="C83" s="49">
        <v>9705</v>
      </c>
      <c r="D83" s="49">
        <v>18716</v>
      </c>
      <c r="E83" s="49"/>
    </row>
    <row r="84" spans="1:5" ht="28.5">
      <c r="A84" s="47" t="s">
        <v>156</v>
      </c>
      <c r="B84" s="62" t="s">
        <v>157</v>
      </c>
      <c r="C84" s="49">
        <v>475.6</v>
      </c>
      <c r="D84" s="49"/>
      <c r="E84" s="25"/>
    </row>
    <row r="85" spans="1:5" ht="42.75">
      <c r="A85" s="47" t="s">
        <v>158</v>
      </c>
      <c r="B85" s="20" t="s">
        <v>159</v>
      </c>
      <c r="C85" s="49">
        <v>937.7</v>
      </c>
      <c r="D85" s="49"/>
      <c r="E85" s="25"/>
    </row>
    <row r="86" spans="1:5" ht="18" customHeight="1">
      <c r="A86" s="81" t="s">
        <v>160</v>
      </c>
      <c r="B86" s="62" t="s">
        <v>157</v>
      </c>
      <c r="C86" s="65">
        <f>C87</f>
        <v>7848.3</v>
      </c>
      <c r="D86" s="65">
        <f>D87</f>
        <v>7848.3</v>
      </c>
      <c r="E86" s="65">
        <f>E87</f>
        <v>8182.9</v>
      </c>
    </row>
    <row r="87" spans="1:5" ht="40.5" customHeight="1">
      <c r="A87" s="81" t="s">
        <v>160</v>
      </c>
      <c r="B87" s="62" t="s">
        <v>161</v>
      </c>
      <c r="C87" s="65">
        <v>7848.3</v>
      </c>
      <c r="D87" s="65">
        <v>7848.3</v>
      </c>
      <c r="E87" s="53">
        <v>8182.9</v>
      </c>
    </row>
    <row r="88" spans="1:5" ht="18" customHeight="1">
      <c r="A88" s="81"/>
      <c r="B88" s="82" t="s">
        <v>162</v>
      </c>
      <c r="C88" s="83">
        <f>C89</f>
        <v>5280</v>
      </c>
      <c r="D88" s="83">
        <f>D89</f>
        <v>5280</v>
      </c>
      <c r="E88" s="83">
        <f>E89</f>
        <v>5280</v>
      </c>
    </row>
    <row r="89" spans="1:5" ht="18" customHeight="1">
      <c r="A89" s="81" t="s">
        <v>163</v>
      </c>
      <c r="B89" s="62" t="s">
        <v>164</v>
      </c>
      <c r="C89" s="65">
        <v>5280</v>
      </c>
      <c r="D89" s="53">
        <v>5280</v>
      </c>
      <c r="E89" s="53">
        <v>5280</v>
      </c>
    </row>
    <row r="90" spans="4:5" ht="14.25" customHeight="1">
      <c r="D90" s="84"/>
      <c r="E90" s="84"/>
    </row>
    <row r="91" spans="4:5" ht="14.25" customHeight="1">
      <c r="D91" s="84"/>
      <c r="E91" s="84"/>
    </row>
    <row r="92" spans="4:5" ht="14.25" customHeight="1">
      <c r="D92" s="84"/>
      <c r="E92" s="84"/>
    </row>
    <row r="93" spans="4:5" ht="14.25" customHeight="1">
      <c r="D93" s="84"/>
      <c r="E93" s="84"/>
    </row>
    <row r="94" spans="4:5" ht="14.25" customHeight="1">
      <c r="D94" s="84"/>
      <c r="E94" s="84"/>
    </row>
    <row r="95" spans="4:5" ht="14.25" customHeight="1">
      <c r="D95" s="84"/>
      <c r="E95" s="84"/>
    </row>
    <row r="96" spans="4:5" ht="14.25" customHeight="1">
      <c r="D96" s="84"/>
      <c r="E96" s="84"/>
    </row>
    <row r="97" spans="4:5" ht="14.25" customHeight="1">
      <c r="D97" s="84"/>
      <c r="E97" s="84"/>
    </row>
    <row r="98" spans="4:5" ht="14.25" customHeight="1">
      <c r="D98" s="84"/>
      <c r="E98" s="84"/>
    </row>
    <row r="99" spans="4:5" ht="14.25" customHeight="1">
      <c r="D99" s="84"/>
      <c r="E99" s="84"/>
    </row>
    <row r="100" spans="4:5" ht="14.25" customHeight="1">
      <c r="D100" s="84"/>
      <c r="E100" s="84"/>
    </row>
    <row r="101" spans="4:5" ht="14.25" customHeight="1">
      <c r="D101" s="84"/>
      <c r="E101" s="84"/>
    </row>
    <row r="102" spans="4:5" ht="14.25" customHeight="1">
      <c r="D102" s="84"/>
      <c r="E102" s="84"/>
    </row>
    <row r="103" spans="4:5" ht="14.25" customHeight="1">
      <c r="D103" s="84"/>
      <c r="E103" s="84"/>
    </row>
    <row r="104" spans="4:5" ht="14.25" customHeight="1">
      <c r="D104" s="84"/>
      <c r="E104" s="84"/>
    </row>
    <row r="105" spans="4:5" ht="14.25" customHeight="1">
      <c r="D105" s="84"/>
      <c r="E105" s="84"/>
    </row>
    <row r="106" spans="4:5" ht="14.25" customHeight="1">
      <c r="D106" s="84"/>
      <c r="E106" s="84"/>
    </row>
    <row r="107" spans="4:5" ht="14.25" customHeight="1">
      <c r="D107" s="84"/>
      <c r="E107" s="84"/>
    </row>
    <row r="108" spans="4:5" ht="14.25" customHeight="1">
      <c r="D108" s="84"/>
      <c r="E108" s="84"/>
    </row>
    <row r="109" spans="4:5" ht="14.25" customHeight="1">
      <c r="D109" s="84"/>
      <c r="E109" s="84"/>
    </row>
    <row r="110" spans="4:5" ht="14.25" customHeight="1">
      <c r="D110" s="84"/>
      <c r="E110" s="84"/>
    </row>
    <row r="111" spans="4:5" ht="14.25" customHeight="1">
      <c r="D111" s="84"/>
      <c r="E111" s="84"/>
    </row>
    <row r="112" spans="4:5" ht="14.25" customHeight="1">
      <c r="D112" s="84"/>
      <c r="E112" s="84"/>
    </row>
    <row r="113" spans="4:5" ht="14.25" customHeight="1">
      <c r="D113" s="84"/>
      <c r="E113" s="84"/>
    </row>
    <row r="114" spans="4:5" ht="14.25" customHeight="1">
      <c r="D114" s="84"/>
      <c r="E114" s="84"/>
    </row>
    <row r="115" spans="4:5" ht="14.25" customHeight="1">
      <c r="D115" s="84"/>
      <c r="E115" s="84"/>
    </row>
    <row r="116" spans="4:5" ht="14.25" customHeight="1">
      <c r="D116" s="84"/>
      <c r="E116" s="84"/>
    </row>
    <row r="117" spans="4:5" ht="14.25" customHeight="1">
      <c r="D117" s="84"/>
      <c r="E117" s="84"/>
    </row>
    <row r="118" spans="4:5" ht="14.25" customHeight="1">
      <c r="D118" s="84"/>
      <c r="E118" s="84"/>
    </row>
    <row r="119" spans="4:5" ht="14.25" customHeight="1">
      <c r="D119" s="84"/>
      <c r="E119" s="84"/>
    </row>
    <row r="120" spans="4:5" ht="14.25" customHeight="1">
      <c r="D120" s="84"/>
      <c r="E120" s="84"/>
    </row>
    <row r="121" spans="4:5" ht="14.25" customHeight="1">
      <c r="D121" s="84"/>
      <c r="E121" s="84"/>
    </row>
    <row r="122" spans="4:5" ht="14.25" customHeight="1">
      <c r="D122" s="84"/>
      <c r="E122" s="84"/>
    </row>
    <row r="123" spans="4:5" ht="14.25" customHeight="1">
      <c r="D123" s="84"/>
      <c r="E123" s="84"/>
    </row>
    <row r="124" spans="4:5" ht="14.25" customHeight="1">
      <c r="D124" s="84"/>
      <c r="E124" s="84"/>
    </row>
    <row r="125" spans="4:5" ht="14.25" customHeight="1">
      <c r="D125" s="84"/>
      <c r="E125" s="84"/>
    </row>
    <row r="126" spans="4:5" ht="14.25" customHeight="1">
      <c r="D126" s="84"/>
      <c r="E126" s="84"/>
    </row>
    <row r="127" spans="4:5" ht="14.25" customHeight="1">
      <c r="D127" s="84"/>
      <c r="E127" s="84"/>
    </row>
    <row r="128" spans="4:5" ht="14.25" customHeight="1">
      <c r="D128" s="84"/>
      <c r="E128" s="84"/>
    </row>
    <row r="129" spans="4:5" ht="14.25" customHeight="1">
      <c r="D129" s="84"/>
      <c r="E129" s="84"/>
    </row>
    <row r="130" spans="4:5" ht="14.25" customHeight="1">
      <c r="D130" s="84"/>
      <c r="E130" s="84"/>
    </row>
    <row r="131" spans="4:5" ht="14.25" customHeight="1">
      <c r="D131" s="84"/>
      <c r="E131" s="84"/>
    </row>
    <row r="132" spans="4:5" ht="14.25" customHeight="1">
      <c r="D132" s="84"/>
      <c r="E132" s="84"/>
    </row>
    <row r="133" spans="4:5" ht="14.25" customHeight="1">
      <c r="D133" s="84"/>
      <c r="E133" s="84"/>
    </row>
    <row r="134" spans="4:5" ht="14.25" customHeight="1">
      <c r="D134" s="84"/>
      <c r="E134" s="84"/>
    </row>
    <row r="135" spans="4:5" ht="14.25" customHeight="1">
      <c r="D135" s="84"/>
      <c r="E135" s="84"/>
    </row>
    <row r="136" spans="4:5" ht="14.25" customHeight="1">
      <c r="D136" s="84"/>
      <c r="E136" s="84"/>
    </row>
    <row r="137" spans="4:5" ht="14.25" customHeight="1">
      <c r="D137" s="84"/>
      <c r="E137" s="84"/>
    </row>
    <row r="138" spans="4:5" ht="14.25" customHeight="1">
      <c r="D138" s="84"/>
      <c r="E138" s="84"/>
    </row>
    <row r="139" spans="4:5" ht="14.25" customHeight="1">
      <c r="D139" s="84"/>
      <c r="E139" s="84"/>
    </row>
    <row r="140" spans="4:5" ht="14.25" customHeight="1">
      <c r="D140" s="84"/>
      <c r="E140" s="84"/>
    </row>
    <row r="141" spans="4:5" ht="14.25" customHeight="1">
      <c r="D141" s="84"/>
      <c r="E141" s="84"/>
    </row>
    <row r="142" spans="4:5" ht="14.25" customHeight="1">
      <c r="D142" s="84"/>
      <c r="E142" s="84"/>
    </row>
    <row r="143" spans="4:5" ht="14.25" customHeight="1">
      <c r="D143" s="84"/>
      <c r="E143" s="84"/>
    </row>
    <row r="144" spans="4:5" ht="14.25" customHeight="1">
      <c r="D144" s="84"/>
      <c r="E144" s="84"/>
    </row>
    <row r="145" spans="4:5" ht="14.25" customHeight="1">
      <c r="D145" s="84"/>
      <c r="E145" s="84"/>
    </row>
    <row r="146" spans="4:5" ht="14.25" customHeight="1">
      <c r="D146" s="84"/>
      <c r="E146" s="84"/>
    </row>
    <row r="147" spans="4:5" ht="14.25" customHeight="1">
      <c r="D147" s="84"/>
      <c r="E147" s="84"/>
    </row>
    <row r="148" spans="4:5" ht="14.25" customHeight="1">
      <c r="D148" s="84"/>
      <c r="E148" s="84"/>
    </row>
    <row r="149" spans="4:5" ht="14.25" customHeight="1">
      <c r="D149" s="84"/>
      <c r="E149" s="84"/>
    </row>
    <row r="150" spans="4:5" ht="14.25" customHeight="1">
      <c r="D150" s="84"/>
      <c r="E150" s="84"/>
    </row>
    <row r="151" spans="4:5" ht="14.25" customHeight="1">
      <c r="D151" s="84"/>
      <c r="E151" s="84"/>
    </row>
    <row r="152" spans="4:5" ht="14.25" customHeight="1">
      <c r="D152" s="84"/>
      <c r="E152" s="84"/>
    </row>
    <row r="153" spans="4:5" ht="14.25" customHeight="1">
      <c r="D153" s="84"/>
      <c r="E153" s="84"/>
    </row>
    <row r="154" spans="4:5" ht="14.25" customHeight="1">
      <c r="D154" s="84"/>
      <c r="E154" s="84"/>
    </row>
    <row r="155" spans="4:5" ht="14.25" customHeight="1">
      <c r="D155" s="84"/>
      <c r="E155" s="84"/>
    </row>
    <row r="156" spans="4:5" ht="14.25" customHeight="1">
      <c r="D156" s="84"/>
      <c r="E156" s="84"/>
    </row>
    <row r="157" spans="4:5" ht="14.25" customHeight="1">
      <c r="D157" s="84"/>
      <c r="E157" s="84"/>
    </row>
    <row r="158" spans="4:5" ht="14.25" customHeight="1">
      <c r="D158" s="84"/>
      <c r="E158" s="84"/>
    </row>
    <row r="159" spans="4:5" ht="14.25" customHeight="1">
      <c r="D159" s="84"/>
      <c r="E159" s="84"/>
    </row>
    <row r="160" spans="4:5" ht="14.25" customHeight="1">
      <c r="D160" s="84"/>
      <c r="E160" s="84"/>
    </row>
    <row r="161" spans="4:5" ht="14.25" customHeight="1">
      <c r="D161" s="84"/>
      <c r="E161" s="84"/>
    </row>
    <row r="162" spans="4:5" ht="14.25" customHeight="1">
      <c r="D162" s="84"/>
      <c r="E162" s="84"/>
    </row>
    <row r="163" spans="4:5" ht="14.25" customHeight="1">
      <c r="D163" s="84"/>
      <c r="E163" s="84"/>
    </row>
    <row r="164" spans="4:5" ht="14.25" customHeight="1">
      <c r="D164" s="84"/>
      <c r="E164" s="84"/>
    </row>
    <row r="165" spans="4:5" ht="14.25" customHeight="1">
      <c r="D165" s="84"/>
      <c r="E165" s="84"/>
    </row>
    <row r="166" spans="4:5" ht="14.25" customHeight="1">
      <c r="D166" s="84"/>
      <c r="E166" s="84"/>
    </row>
    <row r="167" spans="4:5" ht="14.25" customHeight="1">
      <c r="D167" s="84"/>
      <c r="E167" s="84"/>
    </row>
    <row r="168" spans="4:5" ht="14.25" customHeight="1">
      <c r="D168" s="84"/>
      <c r="E168" s="84"/>
    </row>
    <row r="169" spans="4:5" ht="14.25" customHeight="1">
      <c r="D169" s="84"/>
      <c r="E169" s="84"/>
    </row>
    <row r="170" spans="4:5" ht="14.25" customHeight="1">
      <c r="D170" s="84"/>
      <c r="E170" s="84"/>
    </row>
    <row r="171" spans="4:5" ht="14.25" customHeight="1">
      <c r="D171" s="84"/>
      <c r="E171" s="84"/>
    </row>
    <row r="172" spans="4:5" ht="14.25" customHeight="1">
      <c r="D172" s="84"/>
      <c r="E172" s="84"/>
    </row>
    <row r="173" spans="4:5" ht="14.25" customHeight="1">
      <c r="D173" s="84"/>
      <c r="E173" s="84"/>
    </row>
    <row r="174" spans="4:5" ht="14.25" customHeight="1">
      <c r="D174" s="84"/>
      <c r="E174" s="84"/>
    </row>
    <row r="175" spans="4:5" ht="14.25" customHeight="1">
      <c r="D175" s="84"/>
      <c r="E175" s="84"/>
    </row>
    <row r="176" spans="4:5" ht="14.25" customHeight="1">
      <c r="D176" s="84"/>
      <c r="E176" s="84"/>
    </row>
    <row r="177" spans="4:5" ht="14.25" customHeight="1">
      <c r="D177" s="84"/>
      <c r="E177" s="84"/>
    </row>
    <row r="178" spans="4:5" ht="14.25" customHeight="1">
      <c r="D178" s="84"/>
      <c r="E178" s="84"/>
    </row>
    <row r="179" spans="4:5" ht="14.25" customHeight="1">
      <c r="D179" s="84"/>
      <c r="E179" s="84"/>
    </row>
    <row r="180" spans="4:5" ht="14.25" customHeight="1">
      <c r="D180" s="84"/>
      <c r="E180" s="84"/>
    </row>
    <row r="181" spans="4:5" ht="14.25" customHeight="1">
      <c r="D181" s="84"/>
      <c r="E181" s="84"/>
    </row>
    <row r="182" spans="4:5" ht="14.25" customHeight="1">
      <c r="D182" s="84"/>
      <c r="E182" s="84"/>
    </row>
    <row r="183" spans="4:5" ht="14.25" customHeight="1">
      <c r="D183" s="84"/>
      <c r="E183" s="84"/>
    </row>
    <row r="184" spans="4:5" ht="14.25" customHeight="1">
      <c r="D184" s="84"/>
      <c r="E184" s="84"/>
    </row>
    <row r="185" spans="4:5" ht="14.25" customHeight="1">
      <c r="D185" s="84"/>
      <c r="E185" s="84"/>
    </row>
    <row r="186" spans="4:5" ht="14.25" customHeight="1">
      <c r="D186" s="84"/>
      <c r="E186" s="84"/>
    </row>
    <row r="187" spans="4:5" ht="14.25" customHeight="1">
      <c r="D187" s="84"/>
      <c r="E187" s="84"/>
    </row>
    <row r="188" spans="4:5" ht="14.25" customHeight="1">
      <c r="D188" s="84"/>
      <c r="E188" s="84"/>
    </row>
    <row r="189" spans="4:5" ht="14.25" customHeight="1">
      <c r="D189" s="84"/>
      <c r="E189" s="84"/>
    </row>
    <row r="190" spans="4:5" ht="14.25" customHeight="1">
      <c r="D190" s="84"/>
      <c r="E190" s="84"/>
    </row>
    <row r="191" spans="4:5" ht="14.25" customHeight="1">
      <c r="D191" s="84"/>
      <c r="E191" s="84"/>
    </row>
    <row r="192" spans="4:5" ht="14.25" customHeight="1">
      <c r="D192" s="84"/>
      <c r="E192" s="84"/>
    </row>
    <row r="193" spans="4:5" ht="14.25" customHeight="1">
      <c r="D193" s="84"/>
      <c r="E193" s="84"/>
    </row>
    <row r="194" spans="4:5" ht="14.25" customHeight="1">
      <c r="D194" s="84"/>
      <c r="E194" s="84"/>
    </row>
    <row r="195" spans="4:5" ht="14.25" customHeight="1">
      <c r="D195" s="84"/>
      <c r="E195" s="84"/>
    </row>
    <row r="196" spans="4:5" ht="14.25" customHeight="1">
      <c r="D196" s="84"/>
      <c r="E196" s="84"/>
    </row>
    <row r="197" spans="4:5" ht="14.25" customHeight="1">
      <c r="D197" s="84"/>
      <c r="E197" s="84"/>
    </row>
    <row r="198" spans="4:5" ht="14.25" customHeight="1">
      <c r="D198" s="84"/>
      <c r="E198" s="84"/>
    </row>
    <row r="199" spans="4:5" ht="14.25" customHeight="1">
      <c r="D199" s="84"/>
      <c r="E199" s="84"/>
    </row>
    <row r="200" spans="4:5" ht="14.25" customHeight="1">
      <c r="D200" s="84"/>
      <c r="E200" s="84"/>
    </row>
    <row r="201" spans="4:5" ht="14.25" customHeight="1">
      <c r="D201" s="84"/>
      <c r="E201" s="84"/>
    </row>
  </sheetData>
  <sheetProtection selectLockedCells="1" selectUnlockedCells="1"/>
  <mergeCells count="11">
    <mergeCell ref="A9:E9"/>
    <mergeCell ref="A11:E11"/>
    <mergeCell ref="A13:A14"/>
    <mergeCell ref="B13:B14"/>
    <mergeCell ref="D13:E13"/>
    <mergeCell ref="D1:E1"/>
    <mergeCell ref="B2:E2"/>
    <mergeCell ref="B3:E3"/>
    <mergeCell ref="B4:E4"/>
    <mergeCell ref="A7:E7"/>
    <mergeCell ref="A8:E8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B4" sqref="B4"/>
    </sheetView>
  </sheetViews>
  <sheetFormatPr defaultColWidth="8.875" defaultRowHeight="12.75"/>
  <cols>
    <col min="1" max="1" width="7.25390625" style="85" customWidth="1"/>
    <col min="2" max="2" width="86.875" style="86" customWidth="1"/>
    <col min="3" max="3" width="14.625" style="87" customWidth="1"/>
    <col min="4" max="4" width="14.25390625" style="87" customWidth="1"/>
    <col min="5" max="5" width="8.375" style="87" customWidth="1"/>
    <col min="6" max="16384" width="8.875" style="3" customWidth="1"/>
  </cols>
  <sheetData>
    <row r="1" spans="1:5" ht="12.75" customHeight="1">
      <c r="A1" s="32"/>
      <c r="B1" s="5"/>
      <c r="C1" s="6"/>
      <c r="D1" s="480" t="s">
        <v>165</v>
      </c>
      <c r="E1" s="480"/>
    </row>
    <row r="2" spans="1:5" ht="12.75" customHeight="1">
      <c r="A2" s="32"/>
      <c r="B2" s="481" t="s">
        <v>1</v>
      </c>
      <c r="C2" s="481"/>
      <c r="D2" s="481"/>
      <c r="E2" s="481"/>
    </row>
    <row r="3" spans="1:5" ht="12.75" customHeight="1">
      <c r="A3" s="32"/>
      <c r="B3" s="481" t="s">
        <v>2</v>
      </c>
      <c r="C3" s="481"/>
      <c r="D3" s="481"/>
      <c r="E3" s="481"/>
    </row>
    <row r="4" spans="1:5" ht="12.75" customHeight="1">
      <c r="A4" s="32"/>
      <c r="B4" s="482" t="s">
        <v>166</v>
      </c>
      <c r="C4" s="482"/>
      <c r="D4" s="482"/>
      <c r="E4" s="482"/>
    </row>
    <row r="5" spans="1:5" ht="12.75" customHeight="1">
      <c r="A5" s="32"/>
      <c r="B5" s="33"/>
      <c r="C5" s="34"/>
      <c r="D5" s="31"/>
      <c r="E5" s="35"/>
    </row>
    <row r="6" spans="1:5" ht="12.75" customHeight="1">
      <c r="A6" s="32"/>
      <c r="B6" s="33"/>
      <c r="C6" s="34"/>
      <c r="D6" s="31"/>
      <c r="E6" s="35" t="s">
        <v>167</v>
      </c>
    </row>
    <row r="7" spans="1:5" ht="12.75" customHeight="1">
      <c r="A7" s="482" t="s">
        <v>45</v>
      </c>
      <c r="B7" s="482"/>
      <c r="C7" s="482"/>
      <c r="D7" s="482"/>
      <c r="E7" s="482"/>
    </row>
    <row r="8" spans="1:5" ht="12.75" customHeight="1">
      <c r="A8" s="482" t="s">
        <v>4</v>
      </c>
      <c r="B8" s="482"/>
      <c r="C8" s="482"/>
      <c r="D8" s="482"/>
      <c r="E8" s="482"/>
    </row>
    <row r="9" spans="1:5" ht="12.75" customHeight="1">
      <c r="A9" s="482" t="s">
        <v>5</v>
      </c>
      <c r="B9" s="482"/>
      <c r="C9" s="482"/>
      <c r="D9" s="482"/>
      <c r="E9" s="482"/>
    </row>
    <row r="10" spans="1:5" ht="12.75" customHeight="1">
      <c r="A10" s="32"/>
      <c r="B10" s="33"/>
      <c r="C10" s="34"/>
      <c r="D10" s="31"/>
      <c r="E10" s="35"/>
    </row>
    <row r="11" spans="2:3" ht="12.75" customHeight="1">
      <c r="B11" s="494"/>
      <c r="C11" s="494"/>
    </row>
    <row r="12" spans="1:5" ht="39" customHeight="1">
      <c r="A12" s="495" t="s">
        <v>168</v>
      </c>
      <c r="B12" s="495"/>
      <c r="C12" s="495"/>
      <c r="D12" s="495"/>
      <c r="E12" s="495"/>
    </row>
    <row r="13" spans="1:6" ht="15">
      <c r="A13" s="8"/>
      <c r="B13" s="88"/>
      <c r="C13" s="6"/>
      <c r="D13" s="6"/>
      <c r="E13" s="6" t="s">
        <v>169</v>
      </c>
      <c r="F13" s="89"/>
    </row>
    <row r="14" spans="1:5" ht="15.75" customHeight="1">
      <c r="A14" s="492" t="s">
        <v>170</v>
      </c>
      <c r="B14" s="492" t="s">
        <v>10</v>
      </c>
      <c r="C14" s="492">
        <v>2022</v>
      </c>
      <c r="D14" s="496">
        <v>2023</v>
      </c>
      <c r="E14" s="497">
        <v>2023</v>
      </c>
    </row>
    <row r="15" spans="1:5" ht="16.5" customHeight="1">
      <c r="A15" s="492"/>
      <c r="B15" s="492"/>
      <c r="C15" s="492"/>
      <c r="D15" s="496"/>
      <c r="E15" s="497"/>
    </row>
    <row r="16" spans="1:5" ht="28.5">
      <c r="A16" s="90">
        <v>1</v>
      </c>
      <c r="B16" s="91" t="s">
        <v>171</v>
      </c>
      <c r="C16" s="25">
        <f>'Прил. 7'!H974</f>
        <v>1400</v>
      </c>
      <c r="D16" s="25">
        <f>'Прил. 7'!I974</f>
        <v>1256.3</v>
      </c>
      <c r="E16" s="25">
        <f>'Прил. 7'!J974</f>
        <v>854.7</v>
      </c>
    </row>
    <row r="17" spans="1:5" ht="42.75" hidden="1">
      <c r="A17" s="92">
        <v>2</v>
      </c>
      <c r="B17" s="20" t="s">
        <v>172</v>
      </c>
      <c r="C17" s="49">
        <f>'Прил. 7'!H1022</f>
        <v>0</v>
      </c>
      <c r="D17" s="49">
        <f>'Прил. 7'!I1022</f>
        <v>0</v>
      </c>
      <c r="E17" s="49">
        <f>'Прил. 7'!J1022</f>
        <v>0</v>
      </c>
    </row>
    <row r="18" spans="1:5" s="40" customFormat="1" ht="128.25" hidden="1">
      <c r="A18" s="92">
        <v>3</v>
      </c>
      <c r="B18" s="93" t="s">
        <v>173</v>
      </c>
      <c r="C18" s="25">
        <f>'Прил. 7'!H1030</f>
        <v>0</v>
      </c>
      <c r="D18" s="25">
        <f>'Прил. 7'!I1030</f>
        <v>0</v>
      </c>
      <c r="E18" s="25">
        <f>'Прил. 7'!J1030</f>
        <v>0</v>
      </c>
    </row>
    <row r="19" spans="1:5" s="40" customFormat="1" ht="42.75" hidden="1">
      <c r="A19" s="92">
        <v>4</v>
      </c>
      <c r="B19" s="20" t="s">
        <v>174</v>
      </c>
      <c r="C19" s="25">
        <f>'Прил. 7'!H1034</f>
        <v>399.4</v>
      </c>
      <c r="D19" s="25">
        <f>'Прил. 7'!I1034</f>
        <v>399.4</v>
      </c>
      <c r="E19" s="25">
        <f>'Прил. 7'!J1034</f>
        <v>399.4</v>
      </c>
    </row>
    <row r="20" spans="1:5" s="40" customFormat="1" ht="14.25" hidden="1">
      <c r="A20" s="92">
        <v>6</v>
      </c>
      <c r="B20" s="20"/>
      <c r="C20" s="25"/>
      <c r="D20" s="25"/>
      <c r="E20" s="25"/>
    </row>
    <row r="21" spans="1:5" s="40" customFormat="1" ht="14.25" hidden="1">
      <c r="A21" s="92"/>
      <c r="B21" s="20"/>
      <c r="C21" s="25"/>
      <c r="D21" s="25"/>
      <c r="E21" s="25"/>
    </row>
    <row r="22" spans="1:5" s="40" customFormat="1" ht="14.25" hidden="1">
      <c r="A22" s="92"/>
      <c r="B22" s="20"/>
      <c r="C22" s="25"/>
      <c r="D22" s="25"/>
      <c r="E22" s="25"/>
    </row>
    <row r="23" spans="1:5" s="40" customFormat="1" ht="36.75" customHeight="1">
      <c r="A23" s="92"/>
      <c r="B23" s="94" t="s">
        <v>175</v>
      </c>
      <c r="C23" s="14">
        <f>C16</f>
        <v>1400</v>
      </c>
      <c r="D23" s="14">
        <f>D16</f>
        <v>1256.3</v>
      </c>
      <c r="E23" s="14">
        <f>E16</f>
        <v>854.7</v>
      </c>
    </row>
  </sheetData>
  <sheetProtection selectLockedCells="1" selectUnlockedCells="1"/>
  <mergeCells count="14">
    <mergeCell ref="A9:E9"/>
    <mergeCell ref="B11:C11"/>
    <mergeCell ref="A12:E12"/>
    <mergeCell ref="A14:A15"/>
    <mergeCell ref="B14:B15"/>
    <mergeCell ref="C14:C15"/>
    <mergeCell ref="D14:D15"/>
    <mergeCell ref="E14:E15"/>
    <mergeCell ref="D1:E1"/>
    <mergeCell ref="B2:E2"/>
    <mergeCell ref="B3:E3"/>
    <mergeCell ref="B4:E4"/>
    <mergeCell ref="A7:E7"/>
    <mergeCell ref="A8:E8"/>
  </mergeCells>
  <printOptions/>
  <pageMargins left="0.7875" right="0.7875" top="0.7875" bottom="0.7875" header="0.5118110236220472" footer="0.5118110236220472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1:I62"/>
  <sheetViews>
    <sheetView zoomScale="85" zoomScaleNormal="85" zoomScalePageLayoutView="0" workbookViewId="0" topLeftCell="A1">
      <selection activeCell="B5" sqref="B5"/>
    </sheetView>
  </sheetViews>
  <sheetFormatPr defaultColWidth="7.25390625" defaultRowHeight="12.75"/>
  <cols>
    <col min="1" max="1" width="7.25390625" style="95" customWidth="1"/>
    <col min="2" max="2" width="78.25390625" style="96" customWidth="1"/>
    <col min="3" max="3" width="5.75390625" style="97" customWidth="1"/>
    <col min="4" max="4" width="6.25390625" style="97" customWidth="1"/>
    <col min="5" max="5" width="10.375" style="97" customWidth="1"/>
    <col min="6" max="6" width="13.375" style="97" customWidth="1"/>
    <col min="7" max="7" width="17.875" style="97" customWidth="1"/>
    <col min="8" max="8" width="12.25390625" style="95" customWidth="1"/>
    <col min="9" max="11" width="7.25390625" style="95" customWidth="1"/>
    <col min="12" max="12" width="11.75390625" style="95" customWidth="1"/>
    <col min="13" max="62" width="7.25390625" style="95" customWidth="1"/>
    <col min="63" max="255" width="7.25390625" style="28" customWidth="1"/>
    <col min="256" max="16384" width="7.25390625" style="3" customWidth="1"/>
  </cols>
  <sheetData>
    <row r="1" spans="2:7" ht="12.75" customHeight="1">
      <c r="B1" s="98"/>
      <c r="C1" s="99"/>
      <c r="D1" s="5"/>
      <c r="E1" s="6"/>
      <c r="F1" s="480" t="s">
        <v>165</v>
      </c>
      <c r="G1" s="480"/>
    </row>
    <row r="2" spans="2:7" ht="12.75" customHeight="1">
      <c r="B2" s="486" t="s">
        <v>1</v>
      </c>
      <c r="C2" s="486"/>
      <c r="D2" s="486"/>
      <c r="E2" s="486"/>
      <c r="F2" s="486"/>
      <c r="G2" s="486"/>
    </row>
    <row r="3" spans="2:7" ht="12.75" customHeight="1">
      <c r="B3" s="486" t="s">
        <v>2</v>
      </c>
      <c r="C3" s="486"/>
      <c r="D3" s="486"/>
      <c r="E3" s="486"/>
      <c r="F3" s="486"/>
      <c r="G3" s="486"/>
    </row>
    <row r="4" spans="2:7" ht="12.75" customHeight="1">
      <c r="B4" s="482" t="s">
        <v>674</v>
      </c>
      <c r="C4" s="482"/>
      <c r="D4" s="482"/>
      <c r="E4" s="482"/>
      <c r="F4" s="482"/>
      <c r="G4" s="482"/>
    </row>
    <row r="5" spans="2:7" ht="12.75" customHeight="1">
      <c r="B5" s="98"/>
      <c r="C5" s="99"/>
      <c r="D5" s="99"/>
      <c r="E5" s="4"/>
      <c r="F5" s="87"/>
      <c r="G5" s="6"/>
    </row>
    <row r="6" spans="2:7" ht="12.75" customHeight="1">
      <c r="B6" s="498" t="s">
        <v>176</v>
      </c>
      <c r="C6" s="498"/>
      <c r="D6" s="498"/>
      <c r="E6" s="498"/>
      <c r="F6" s="498"/>
      <c r="G6" s="498"/>
    </row>
    <row r="7" spans="2:7" ht="12.75" customHeight="1">
      <c r="B7" s="499" t="s">
        <v>45</v>
      </c>
      <c r="C7" s="499"/>
      <c r="D7" s="499"/>
      <c r="E7" s="499"/>
      <c r="F7" s="499"/>
      <c r="G7" s="499"/>
    </row>
    <row r="8" spans="2:7" ht="12.75" customHeight="1">
      <c r="B8" s="499" t="s">
        <v>4</v>
      </c>
      <c r="C8" s="499"/>
      <c r="D8" s="499"/>
      <c r="E8" s="499"/>
      <c r="F8" s="499"/>
      <c r="G8" s="499"/>
    </row>
    <row r="9" spans="2:9" ht="12.75" customHeight="1">
      <c r="B9" s="482" t="s">
        <v>5</v>
      </c>
      <c r="C9" s="482"/>
      <c r="D9" s="482"/>
      <c r="E9" s="482"/>
      <c r="F9" s="482"/>
      <c r="G9" s="482"/>
      <c r="H9" s="6"/>
      <c r="I9" s="6"/>
    </row>
    <row r="10" spans="2:4" ht="12.75" customHeight="1">
      <c r="B10" s="29"/>
      <c r="C10" s="100"/>
      <c r="D10" s="100"/>
    </row>
    <row r="11" spans="2:7" ht="36.75" customHeight="1">
      <c r="B11" s="500" t="s">
        <v>177</v>
      </c>
      <c r="C11" s="500"/>
      <c r="D11" s="500"/>
      <c r="E11" s="500"/>
      <c r="F11" s="500"/>
      <c r="G11" s="500"/>
    </row>
    <row r="12" spans="2:7" ht="12.75" customHeight="1">
      <c r="B12" s="101"/>
      <c r="C12" s="102"/>
      <c r="D12" s="102"/>
      <c r="G12" s="6" t="s">
        <v>178</v>
      </c>
    </row>
    <row r="13" spans="2:7" ht="45.75" customHeight="1">
      <c r="B13" s="103" t="s">
        <v>179</v>
      </c>
      <c r="C13" s="104" t="s">
        <v>180</v>
      </c>
      <c r="D13" s="104" t="s">
        <v>181</v>
      </c>
      <c r="E13" s="11">
        <v>2022</v>
      </c>
      <c r="F13" s="11">
        <v>2023</v>
      </c>
      <c r="G13" s="11">
        <v>2024</v>
      </c>
    </row>
    <row r="14" spans="2:7" ht="12.75" customHeight="1">
      <c r="B14" s="105" t="s">
        <v>175</v>
      </c>
      <c r="C14" s="39"/>
      <c r="D14" s="39"/>
      <c r="E14" s="106">
        <f>E15+E23+E26+E28+E32+E40+E46+E49+E54+E58+E56+E38</f>
        <v>337780.30000000005</v>
      </c>
      <c r="F14" s="106">
        <f>F15+F23+F26+F28+F32+F40+F46+F49+F54+F58+F56+F61</f>
        <v>255721.40000000002</v>
      </c>
      <c r="G14" s="106">
        <f>G15+G23+G26+G28+G32+G40+G46+G49+G54+G58+G56+G61</f>
        <v>238137.00000000003</v>
      </c>
    </row>
    <row r="15" spans="2:7" ht="12.75" customHeight="1">
      <c r="B15" s="107" t="s">
        <v>182</v>
      </c>
      <c r="C15" s="108" t="s">
        <v>183</v>
      </c>
      <c r="D15" s="39"/>
      <c r="E15" s="106">
        <f>E16+E17+E18+E20+E21+E22+E19</f>
        <v>43282.7</v>
      </c>
      <c r="F15" s="106">
        <f>F16+F17+F18+F20+F21+F22+F19</f>
        <v>26668.4</v>
      </c>
      <c r="G15" s="106">
        <f>G16+G17+G18+G20+G21+G22+G19</f>
        <v>28617.300000000003</v>
      </c>
    </row>
    <row r="16" spans="2:7" ht="27.75" customHeight="1">
      <c r="B16" s="91" t="s">
        <v>184</v>
      </c>
      <c r="C16" s="109" t="s">
        <v>183</v>
      </c>
      <c r="D16" s="109" t="s">
        <v>185</v>
      </c>
      <c r="E16" s="110">
        <f>'Прил. 7'!H24</f>
        <v>1725.8999999999999</v>
      </c>
      <c r="F16" s="110">
        <f>'Прил. 7'!I24</f>
        <v>1366.8</v>
      </c>
      <c r="G16" s="110">
        <f>'Прил. 7'!J24</f>
        <v>1566.8</v>
      </c>
    </row>
    <row r="17" spans="2:7" ht="40.5" customHeight="1">
      <c r="B17" s="91" t="s">
        <v>186</v>
      </c>
      <c r="C17" s="109" t="s">
        <v>183</v>
      </c>
      <c r="D17" s="109" t="s">
        <v>187</v>
      </c>
      <c r="E17" s="110">
        <f>'Прил. 7'!H34</f>
        <v>789.9</v>
      </c>
      <c r="F17" s="110">
        <f>'Прил. 7'!I34</f>
        <v>583</v>
      </c>
      <c r="G17" s="110">
        <f>'Прил. 7'!J34</f>
        <v>683</v>
      </c>
    </row>
    <row r="18" spans="2:7" ht="40.5" customHeight="1">
      <c r="B18" s="91" t="s">
        <v>188</v>
      </c>
      <c r="C18" s="109" t="s">
        <v>183</v>
      </c>
      <c r="D18" s="109" t="s">
        <v>189</v>
      </c>
      <c r="E18" s="110">
        <f>'Прил. 7'!H46</f>
        <v>15173.800000000001</v>
      </c>
      <c r="F18" s="110">
        <f>'Прил. 7'!I46</f>
        <v>11856.5</v>
      </c>
      <c r="G18" s="110">
        <f>'Прил. 7'!J46</f>
        <v>12256.4</v>
      </c>
    </row>
    <row r="19" spans="2:7" ht="14.25" customHeight="1">
      <c r="B19" s="111" t="s">
        <v>190</v>
      </c>
      <c r="C19" s="109" t="s">
        <v>183</v>
      </c>
      <c r="D19" s="109" t="s">
        <v>191</v>
      </c>
      <c r="E19" s="110">
        <f>'Прил. 7'!H68</f>
        <v>48.2</v>
      </c>
      <c r="F19" s="110">
        <f>'Прил. 7'!I68</f>
        <v>3.4</v>
      </c>
      <c r="G19" s="110">
        <f>'Прил. 7'!J68</f>
        <v>3</v>
      </c>
    </row>
    <row r="20" spans="2:7" ht="27.75" customHeight="1">
      <c r="B20" s="91" t="s">
        <v>192</v>
      </c>
      <c r="C20" s="109" t="s">
        <v>183</v>
      </c>
      <c r="D20" s="109" t="s">
        <v>193</v>
      </c>
      <c r="E20" s="110">
        <f>'Прил. 7'!H74</f>
        <v>4430</v>
      </c>
      <c r="F20" s="110">
        <f>'Прил. 7'!I74</f>
        <v>2738.5</v>
      </c>
      <c r="G20" s="110">
        <f>'Прил. 7'!J74</f>
        <v>3279</v>
      </c>
    </row>
    <row r="21" spans="2:7" ht="12.75" customHeight="1">
      <c r="B21" s="91" t="s">
        <v>194</v>
      </c>
      <c r="C21" s="109" t="s">
        <v>183</v>
      </c>
      <c r="D21" s="109" t="s">
        <v>195</v>
      </c>
      <c r="E21" s="110">
        <f>'Прил. 7'!H90</f>
        <v>100</v>
      </c>
      <c r="F21" s="110">
        <f>'Прил. 7'!I90</f>
        <v>100</v>
      </c>
      <c r="G21" s="110">
        <f>'Прил. 7'!J90</f>
        <v>100</v>
      </c>
    </row>
    <row r="22" spans="2:7" ht="12.75" customHeight="1">
      <c r="B22" s="91" t="s">
        <v>196</v>
      </c>
      <c r="C22" s="109" t="s">
        <v>183</v>
      </c>
      <c r="D22" s="109" t="s">
        <v>197</v>
      </c>
      <c r="E22" s="110">
        <f>'Прил. 7'!H103</f>
        <v>21014.9</v>
      </c>
      <c r="F22" s="110">
        <f>'Прил. 7'!I103</f>
        <v>10020.199999999999</v>
      </c>
      <c r="G22" s="110">
        <f>'Прил. 7'!J103</f>
        <v>10729.1</v>
      </c>
    </row>
    <row r="23" spans="2:7" ht="12.75" customHeight="1">
      <c r="B23" s="112" t="s">
        <v>198</v>
      </c>
      <c r="C23" s="108" t="s">
        <v>199</v>
      </c>
      <c r="D23" s="108"/>
      <c r="E23" s="106">
        <f>E24+E25</f>
        <v>819.3</v>
      </c>
      <c r="F23" s="106">
        <f>F24+F25</f>
        <v>799</v>
      </c>
      <c r="G23" s="106">
        <f>G24+G25</f>
        <v>826.8</v>
      </c>
    </row>
    <row r="24" spans="2:7" ht="12.75" customHeight="1">
      <c r="B24" s="91" t="s">
        <v>200</v>
      </c>
      <c r="C24" s="109" t="s">
        <v>199</v>
      </c>
      <c r="D24" s="109" t="s">
        <v>201</v>
      </c>
      <c r="E24" s="110">
        <f>'Прил. 7'!H270</f>
        <v>819.3</v>
      </c>
      <c r="F24" s="110">
        <f>'Прил. 7'!I270</f>
        <v>799</v>
      </c>
      <c r="G24" s="110">
        <f>'Прил. 7'!J270</f>
        <v>826.8</v>
      </c>
    </row>
    <row r="25" spans="2:7" ht="12.75" customHeight="1" hidden="1">
      <c r="B25" s="91"/>
      <c r="C25" s="109"/>
      <c r="D25" s="109"/>
      <c r="E25" s="110"/>
      <c r="F25" s="113"/>
      <c r="G25" s="113"/>
    </row>
    <row r="26" spans="2:7" ht="12.75" customHeight="1" hidden="1">
      <c r="B26" s="112"/>
      <c r="C26" s="108"/>
      <c r="D26" s="108"/>
      <c r="E26" s="106"/>
      <c r="F26" s="113"/>
      <c r="G26" s="113"/>
    </row>
    <row r="27" spans="2:7" ht="25.5" customHeight="1" hidden="1">
      <c r="B27" s="91"/>
      <c r="C27" s="109"/>
      <c r="D27" s="109"/>
      <c r="E27" s="110"/>
      <c r="F27" s="113"/>
      <c r="G27" s="113"/>
    </row>
    <row r="28" spans="2:7" ht="12.75" customHeight="1">
      <c r="B28" s="112" t="s">
        <v>202</v>
      </c>
      <c r="C28" s="108" t="s">
        <v>203</v>
      </c>
      <c r="D28" s="108"/>
      <c r="E28" s="106">
        <f>E29+E30+E31</f>
        <v>58982.5</v>
      </c>
      <c r="F28" s="106">
        <f>F29+F30+F31</f>
        <v>30910.1</v>
      </c>
      <c r="G28" s="106">
        <f>G29+G30+G31</f>
        <v>30920.4</v>
      </c>
    </row>
    <row r="29" spans="2:7" ht="12.75" customHeight="1">
      <c r="B29" s="52" t="s">
        <v>204</v>
      </c>
      <c r="C29" s="109" t="s">
        <v>203</v>
      </c>
      <c r="D29" s="109" t="s">
        <v>205</v>
      </c>
      <c r="E29" s="110">
        <f>'Прил. 7'!H304</f>
        <v>1375</v>
      </c>
      <c r="F29" s="110">
        <f>'Прил. 7'!I304</f>
        <v>910.1</v>
      </c>
      <c r="G29" s="110">
        <f>'Прил. 7'!J304</f>
        <v>920.4</v>
      </c>
    </row>
    <row r="30" spans="2:7" ht="12.75" customHeight="1">
      <c r="B30" s="91" t="s">
        <v>206</v>
      </c>
      <c r="C30" s="109" t="s">
        <v>203</v>
      </c>
      <c r="D30" s="109" t="s">
        <v>207</v>
      </c>
      <c r="E30" s="110">
        <f>'Прил. 7'!H311</f>
        <v>57607.5</v>
      </c>
      <c r="F30" s="110">
        <f>'Прил. 7'!I311</f>
        <v>30000</v>
      </c>
      <c r="G30" s="110">
        <f>'Прил. 7'!J311</f>
        <v>30000</v>
      </c>
    </row>
    <row r="31" spans="2:7" ht="12.75" customHeight="1" hidden="1">
      <c r="B31" s="114"/>
      <c r="C31" s="109"/>
      <c r="D31" s="109"/>
      <c r="E31" s="110"/>
      <c r="F31" s="113"/>
      <c r="G31" s="113"/>
    </row>
    <row r="32" spans="2:7" ht="12.75" customHeight="1">
      <c r="B32" s="112" t="s">
        <v>208</v>
      </c>
      <c r="C32" s="108" t="s">
        <v>209</v>
      </c>
      <c r="D32" s="108"/>
      <c r="E32" s="106">
        <f>E33+E35+E36+E37+E34</f>
        <v>23703.6</v>
      </c>
      <c r="F32" s="106">
        <f>F33+F35+F36+F37+F34</f>
        <v>24052.6</v>
      </c>
      <c r="G32" s="106">
        <f>G33+G35+G36+G37+G34</f>
        <v>6143</v>
      </c>
    </row>
    <row r="33" spans="2:7" ht="12.75" customHeight="1" hidden="1">
      <c r="B33" s="91"/>
      <c r="C33" s="109"/>
      <c r="D33" s="109"/>
      <c r="E33" s="110"/>
      <c r="F33" s="113"/>
      <c r="G33" s="113"/>
    </row>
    <row r="34" spans="2:7" ht="12.75" customHeight="1">
      <c r="B34" s="91" t="s">
        <v>210</v>
      </c>
      <c r="C34" s="109" t="s">
        <v>209</v>
      </c>
      <c r="D34" s="109" t="s">
        <v>211</v>
      </c>
      <c r="E34" s="110">
        <f>'Прил. 7'!H363</f>
        <v>190.6</v>
      </c>
      <c r="F34" s="110">
        <f>'Прил. 7'!I363</f>
        <v>75</v>
      </c>
      <c r="G34" s="110">
        <f>'Прил. 7'!J363</f>
        <v>4039.1</v>
      </c>
    </row>
    <row r="35" spans="2:7" ht="12.75" customHeight="1">
      <c r="B35" s="91" t="s">
        <v>212</v>
      </c>
      <c r="C35" s="109" t="s">
        <v>209</v>
      </c>
      <c r="D35" s="109" t="s">
        <v>213</v>
      </c>
      <c r="E35" s="110">
        <f>'Прил. 7'!H388</f>
        <v>16888.9</v>
      </c>
      <c r="F35" s="110">
        <f>'Прил. 7'!I388</f>
        <v>22089</v>
      </c>
      <c r="G35" s="110">
        <f>'Прил. 7'!J388</f>
        <v>25.6</v>
      </c>
    </row>
    <row r="36" spans="2:7" ht="15.75" customHeight="1">
      <c r="B36" s="115" t="s">
        <v>214</v>
      </c>
      <c r="C36" s="116" t="s">
        <v>209</v>
      </c>
      <c r="D36" s="116" t="s">
        <v>215</v>
      </c>
      <c r="E36" s="117">
        <f>'Прил. 7'!H436</f>
        <v>4074.4999999999995</v>
      </c>
      <c r="F36" s="117">
        <f>'Прил. 7'!I436</f>
        <v>10.3</v>
      </c>
      <c r="G36" s="117">
        <f>'Прил. 7'!J436</f>
        <v>0</v>
      </c>
    </row>
    <row r="37" spans="2:7" ht="14.25" customHeight="1">
      <c r="B37" s="114" t="s">
        <v>216</v>
      </c>
      <c r="C37" s="118" t="s">
        <v>209</v>
      </c>
      <c r="D37" s="116" t="s">
        <v>217</v>
      </c>
      <c r="E37" s="117">
        <f>'Прил. 7'!H499</f>
        <v>2549.6000000000004</v>
      </c>
      <c r="F37" s="117">
        <f>'Прил. 7'!I499</f>
        <v>1878.3</v>
      </c>
      <c r="G37" s="117">
        <f>'Прил. 7'!J499</f>
        <v>2078.2999999999997</v>
      </c>
    </row>
    <row r="38" spans="2:7" ht="14.25" customHeight="1">
      <c r="B38" s="119" t="s">
        <v>218</v>
      </c>
      <c r="C38" s="108" t="s">
        <v>219</v>
      </c>
      <c r="D38" s="108"/>
      <c r="E38" s="106">
        <f>E39</f>
        <v>0</v>
      </c>
      <c r="F38" s="106">
        <f>F39</f>
        <v>0</v>
      </c>
      <c r="G38" s="106">
        <f>G39</f>
        <v>0</v>
      </c>
    </row>
    <row r="39" spans="2:7" ht="14.25" customHeight="1">
      <c r="B39" s="120" t="s">
        <v>220</v>
      </c>
      <c r="C39" s="109" t="s">
        <v>219</v>
      </c>
      <c r="D39" s="109" t="s">
        <v>221</v>
      </c>
      <c r="E39" s="110">
        <f>'Прил. 7'!H518</f>
        <v>0</v>
      </c>
      <c r="F39" s="110">
        <f>'Прил. 7'!I510</f>
        <v>0</v>
      </c>
      <c r="G39" s="110">
        <f>'Прил. 7'!J510</f>
        <v>0</v>
      </c>
    </row>
    <row r="40" spans="2:7" ht="12.75" customHeight="1">
      <c r="B40" s="121" t="s">
        <v>222</v>
      </c>
      <c r="C40" s="108" t="s">
        <v>223</v>
      </c>
      <c r="D40" s="108"/>
      <c r="E40" s="106">
        <f>E41+E42+E44+E43+E45</f>
        <v>178872.7</v>
      </c>
      <c r="F40" s="106">
        <f>F41+F42+F44+F43+F45</f>
        <v>150647.4</v>
      </c>
      <c r="G40" s="106">
        <f>G41+G42+G44+G43+G45</f>
        <v>147201.2</v>
      </c>
    </row>
    <row r="41" spans="2:7" ht="12.75" customHeight="1">
      <c r="B41" s="91" t="s">
        <v>224</v>
      </c>
      <c r="C41" s="109" t="s">
        <v>223</v>
      </c>
      <c r="D41" s="109" t="s">
        <v>225</v>
      </c>
      <c r="E41" s="110">
        <f>'Прил. 7'!H529</f>
        <v>25067.699999999997</v>
      </c>
      <c r="F41" s="110">
        <f>'Прил. 7'!I529</f>
        <v>22935.199999999997</v>
      </c>
      <c r="G41" s="110">
        <f>'Прил. 7'!J529</f>
        <v>22437</v>
      </c>
    </row>
    <row r="42" spans="2:8" ht="12.75" customHeight="1">
      <c r="B42" s="91" t="s">
        <v>226</v>
      </c>
      <c r="C42" s="109" t="s">
        <v>223</v>
      </c>
      <c r="D42" s="109" t="s">
        <v>227</v>
      </c>
      <c r="E42" s="110">
        <f>'Прил. 7'!H561</f>
        <v>134904.5</v>
      </c>
      <c r="F42" s="110">
        <f>'Прил. 7'!I561</f>
        <v>112553.7</v>
      </c>
      <c r="G42" s="110">
        <f>'Прил. 7'!J561</f>
        <v>110994.49999999999</v>
      </c>
      <c r="H42" s="122"/>
    </row>
    <row r="43" spans="2:7" ht="12.75" customHeight="1">
      <c r="B43" s="91" t="s">
        <v>228</v>
      </c>
      <c r="C43" s="109" t="s">
        <v>223</v>
      </c>
      <c r="D43" s="109" t="s">
        <v>229</v>
      </c>
      <c r="E43" s="110">
        <f>'Прил. 7'!H629</f>
        <v>13303.399999999998</v>
      </c>
      <c r="F43" s="110">
        <f>'Прил. 7'!I629</f>
        <v>10807.3</v>
      </c>
      <c r="G43" s="110">
        <f>'Прил. 7'!J629</f>
        <v>9018.5</v>
      </c>
    </row>
    <row r="44" spans="2:7" ht="12.75" customHeight="1">
      <c r="B44" s="91" t="s">
        <v>230</v>
      </c>
      <c r="C44" s="109" t="s">
        <v>223</v>
      </c>
      <c r="D44" s="109" t="s">
        <v>231</v>
      </c>
      <c r="E44" s="110">
        <f>'Прил. 7'!H690</f>
        <v>591.2</v>
      </c>
      <c r="F44" s="110">
        <f>'Прил. 7'!I690</f>
        <v>498.2</v>
      </c>
      <c r="G44" s="110">
        <f>'Прил. 7'!J690</f>
        <v>498.2</v>
      </c>
    </row>
    <row r="45" spans="2:7" ht="12.75" customHeight="1">
      <c r="B45" s="91" t="s">
        <v>232</v>
      </c>
      <c r="C45" s="109" t="s">
        <v>223</v>
      </c>
      <c r="D45" s="109" t="s">
        <v>233</v>
      </c>
      <c r="E45" s="110">
        <f>'Прил. 7'!H830</f>
        <v>5005.9</v>
      </c>
      <c r="F45" s="110">
        <f>'Прил. 7'!I830</f>
        <v>3853</v>
      </c>
      <c r="G45" s="110">
        <f>'Прил. 7'!J830</f>
        <v>4253</v>
      </c>
    </row>
    <row r="46" spans="2:7" ht="12.75" customHeight="1">
      <c r="B46" s="112" t="s">
        <v>234</v>
      </c>
      <c r="C46" s="108" t="s">
        <v>235</v>
      </c>
      <c r="D46" s="108"/>
      <c r="E46" s="106">
        <f>E47+E48</f>
        <v>13197.2</v>
      </c>
      <c r="F46" s="106">
        <f>F47+F48</f>
        <v>8935</v>
      </c>
      <c r="G46" s="106">
        <f>G47+G48</f>
        <v>9385.5</v>
      </c>
    </row>
    <row r="47" spans="2:7" ht="12.75" customHeight="1">
      <c r="B47" s="91" t="s">
        <v>236</v>
      </c>
      <c r="C47" s="109" t="s">
        <v>235</v>
      </c>
      <c r="D47" s="109" t="s">
        <v>237</v>
      </c>
      <c r="E47" s="110">
        <f>'Прил. 7'!H865</f>
        <v>10352.6</v>
      </c>
      <c r="F47" s="110">
        <f>'Прил. 7'!I865</f>
        <v>6907.799999999999</v>
      </c>
      <c r="G47" s="110">
        <f>'Прил. 7'!J865</f>
        <v>7358.299999999999</v>
      </c>
    </row>
    <row r="48" spans="2:7" ht="12.75" customHeight="1">
      <c r="B48" s="123" t="s">
        <v>238</v>
      </c>
      <c r="C48" s="109" t="s">
        <v>235</v>
      </c>
      <c r="D48" s="109" t="s">
        <v>239</v>
      </c>
      <c r="E48" s="110">
        <f>'Прил. 7'!H916</f>
        <v>2844.6</v>
      </c>
      <c r="F48" s="110">
        <f>'Прил. 7'!I916</f>
        <v>2027.1999999999998</v>
      </c>
      <c r="G48" s="110">
        <f>'Прил. 7'!J916</f>
        <v>2027.1999999999998</v>
      </c>
    </row>
    <row r="49" spans="2:7" ht="12.75" customHeight="1">
      <c r="B49" s="112" t="s">
        <v>240</v>
      </c>
      <c r="C49" s="108" t="s">
        <v>241</v>
      </c>
      <c r="D49" s="108"/>
      <c r="E49" s="106">
        <f>E50+E51+E52+E53</f>
        <v>9077.7</v>
      </c>
      <c r="F49" s="106">
        <f>F50+F51+F52+F53</f>
        <v>6671.700000000001</v>
      </c>
      <c r="G49" s="106">
        <f>G50+G51+G52+G53</f>
        <v>5533.1</v>
      </c>
    </row>
    <row r="50" spans="2:7" ht="12.75" customHeight="1">
      <c r="B50" s="91" t="s">
        <v>242</v>
      </c>
      <c r="C50" s="109" t="s">
        <v>241</v>
      </c>
      <c r="D50" s="109" t="s">
        <v>243</v>
      </c>
      <c r="E50" s="110">
        <f>'Прил. 7'!H969</f>
        <v>1400</v>
      </c>
      <c r="F50" s="110">
        <f>'Прил. 7'!I969</f>
        <v>1256.3</v>
      </c>
      <c r="G50" s="110">
        <f>'Прил. 7'!J969</f>
        <v>854.7</v>
      </c>
    </row>
    <row r="51" spans="2:7" ht="12.75" customHeight="1">
      <c r="B51" s="91" t="s">
        <v>244</v>
      </c>
      <c r="C51" s="109" t="s">
        <v>241</v>
      </c>
      <c r="D51" s="109" t="s">
        <v>245</v>
      </c>
      <c r="E51" s="110">
        <f>'Прил. 7'!H975</f>
        <v>1304</v>
      </c>
      <c r="F51" s="110">
        <f>'Прил. 7'!I975</f>
        <v>860</v>
      </c>
      <c r="G51" s="110">
        <f>'Прил. 7'!J975</f>
        <v>150</v>
      </c>
    </row>
    <row r="52" spans="2:7" ht="12.75" customHeight="1">
      <c r="B52" s="91" t="s">
        <v>246</v>
      </c>
      <c r="C52" s="109" t="s">
        <v>241</v>
      </c>
      <c r="D52" s="109" t="s">
        <v>247</v>
      </c>
      <c r="E52" s="110">
        <f>'Прил. 7'!H1009</f>
        <v>4760.6</v>
      </c>
      <c r="F52" s="110">
        <f>'Прил. 7'!I1009</f>
        <v>3232.9</v>
      </c>
      <c r="G52" s="110">
        <f>'Прил. 7'!J1009</f>
        <v>3205.9</v>
      </c>
    </row>
    <row r="53" spans="2:7" ht="12.75" customHeight="1">
      <c r="B53" s="91" t="s">
        <v>248</v>
      </c>
      <c r="C53" s="109" t="s">
        <v>241</v>
      </c>
      <c r="D53" s="109" t="s">
        <v>249</v>
      </c>
      <c r="E53" s="110">
        <f>'Прил. 7'!H1053</f>
        <v>1613.1000000000001</v>
      </c>
      <c r="F53" s="110">
        <f>'Прил. 7'!I1053</f>
        <v>1322.5</v>
      </c>
      <c r="G53" s="110">
        <f>'Прил. 7'!J1053</f>
        <v>1322.5</v>
      </c>
    </row>
    <row r="54" spans="2:7" ht="12.75" customHeight="1">
      <c r="B54" s="112" t="s">
        <v>250</v>
      </c>
      <c r="C54" s="108" t="s">
        <v>251</v>
      </c>
      <c r="D54" s="108"/>
      <c r="E54" s="106">
        <f>E55</f>
        <v>352</v>
      </c>
      <c r="F54" s="106">
        <f>F55</f>
        <v>352</v>
      </c>
      <c r="G54" s="106">
        <f>G55</f>
        <v>352</v>
      </c>
    </row>
    <row r="55" spans="2:7" ht="12.75" customHeight="1">
      <c r="B55" s="91" t="s">
        <v>252</v>
      </c>
      <c r="C55" s="109" t="s">
        <v>251</v>
      </c>
      <c r="D55" s="109" t="s">
        <v>253</v>
      </c>
      <c r="E55" s="110">
        <f>'Прил. 7'!H1084</f>
        <v>352</v>
      </c>
      <c r="F55" s="110">
        <f>'Прил. 7'!I1084</f>
        <v>352</v>
      </c>
      <c r="G55" s="110">
        <f>'Прил. 7'!J1084</f>
        <v>352</v>
      </c>
    </row>
    <row r="56" spans="2:7" ht="12.75" customHeight="1">
      <c r="B56" s="119" t="s">
        <v>254</v>
      </c>
      <c r="C56" s="124">
        <v>1300</v>
      </c>
      <c r="D56" s="109"/>
      <c r="E56" s="106">
        <f>E57</f>
        <v>450</v>
      </c>
      <c r="F56" s="106">
        <f>F57</f>
        <v>288</v>
      </c>
      <c r="G56" s="106">
        <f>G57</f>
        <v>0</v>
      </c>
    </row>
    <row r="57" spans="2:7" ht="14.25" customHeight="1">
      <c r="B57" s="120" t="s">
        <v>255</v>
      </c>
      <c r="C57" s="125">
        <v>1300</v>
      </c>
      <c r="D57" s="125">
        <v>1301</v>
      </c>
      <c r="E57" s="110">
        <f>'Прил. 7'!H1124</f>
        <v>450</v>
      </c>
      <c r="F57" s="110">
        <f>'Прил. 7'!I1124</f>
        <v>288</v>
      </c>
      <c r="G57" s="110">
        <f>'Прил. 7'!J1124</f>
        <v>0</v>
      </c>
    </row>
    <row r="58" spans="2:7" ht="26.25" customHeight="1">
      <c r="B58" s="112" t="s">
        <v>256</v>
      </c>
      <c r="C58" s="108" t="s">
        <v>257</v>
      </c>
      <c r="D58" s="108"/>
      <c r="E58" s="106">
        <f>E59+E60</f>
        <v>9042.6</v>
      </c>
      <c r="F58" s="106">
        <f>F59+F60</f>
        <v>3655.6</v>
      </c>
      <c r="G58" s="106">
        <f>G59+G60</f>
        <v>3655.6</v>
      </c>
    </row>
    <row r="59" spans="2:7" ht="27.75" customHeight="1">
      <c r="B59" s="91" t="s">
        <v>258</v>
      </c>
      <c r="C59" s="109" t="s">
        <v>257</v>
      </c>
      <c r="D59" s="109" t="s">
        <v>259</v>
      </c>
      <c r="E59" s="110">
        <f>'Прил. 7'!H1132</f>
        <v>3655.6</v>
      </c>
      <c r="F59" s="110">
        <f>'Прил. 7'!I1132</f>
        <v>3655.6</v>
      </c>
      <c r="G59" s="110">
        <f>'Прил. 7'!J1132</f>
        <v>3655.6</v>
      </c>
    </row>
    <row r="60" spans="2:7" ht="12.75" customHeight="1">
      <c r="B60" s="91" t="s">
        <v>260</v>
      </c>
      <c r="C60" s="109" t="s">
        <v>257</v>
      </c>
      <c r="D60" s="109" t="s">
        <v>261</v>
      </c>
      <c r="E60" s="110">
        <f>'Прил. 7'!H1138</f>
        <v>5387</v>
      </c>
      <c r="F60" s="110">
        <f>'Прил. 7'!I1138</f>
        <v>0</v>
      </c>
      <c r="G60" s="110">
        <f>'Прил. 7'!J1138</f>
        <v>0</v>
      </c>
    </row>
    <row r="61" spans="2:7" ht="12.75" customHeight="1">
      <c r="B61" s="126" t="s">
        <v>262</v>
      </c>
      <c r="C61" s="127">
        <v>9900</v>
      </c>
      <c r="D61" s="127"/>
      <c r="E61" s="128">
        <f>E62</f>
        <v>0</v>
      </c>
      <c r="F61" s="129">
        <f>F62</f>
        <v>2741.6</v>
      </c>
      <c r="G61" s="129">
        <f>G62</f>
        <v>5502.1</v>
      </c>
    </row>
    <row r="62" spans="2:7" ht="12.75" customHeight="1">
      <c r="B62" s="130" t="s">
        <v>262</v>
      </c>
      <c r="C62" s="131">
        <v>9900</v>
      </c>
      <c r="D62" s="131">
        <v>9999</v>
      </c>
      <c r="E62" s="132">
        <f>'Прил. 7'!H1144</f>
        <v>0</v>
      </c>
      <c r="F62" s="133">
        <f>'Прил. 7'!I1144</f>
        <v>2741.6</v>
      </c>
      <c r="G62" s="133">
        <f>'Прил. 7'!J1144</f>
        <v>5502.1</v>
      </c>
    </row>
  </sheetData>
  <sheetProtection selectLockedCells="1" selectUnlockedCells="1"/>
  <autoFilter ref="B13:G725"/>
  <mergeCells count="9">
    <mergeCell ref="B8:G8"/>
    <mergeCell ref="B9:G9"/>
    <mergeCell ref="B11:G11"/>
    <mergeCell ref="F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52"/>
  <sheetViews>
    <sheetView zoomScale="85" zoomScaleNormal="85" zoomScalePageLayoutView="0" workbookViewId="0" topLeftCell="A1">
      <selection activeCell="B5" sqref="B5"/>
    </sheetView>
  </sheetViews>
  <sheetFormatPr defaultColWidth="7.25390625" defaultRowHeight="12.75"/>
  <cols>
    <col min="1" max="1" width="7.25390625" style="134" customWidth="1"/>
    <col min="2" max="2" width="103.375" style="135" customWidth="1"/>
    <col min="3" max="4" width="9.75390625" style="136" customWidth="1"/>
    <col min="5" max="5" width="14.75390625" style="136" customWidth="1"/>
    <col min="6" max="6" width="4.75390625" style="136" customWidth="1"/>
    <col min="7" max="7" width="5.25390625" style="136" customWidth="1"/>
    <col min="8" max="8" width="10.875" style="136" customWidth="1"/>
    <col min="9" max="9" width="11.25390625" style="136" customWidth="1"/>
    <col min="10" max="10" width="10.875" style="136" customWidth="1"/>
    <col min="11" max="11" width="9.875" style="134" customWidth="1"/>
    <col min="12" max="13" width="8.25390625" style="134" customWidth="1"/>
    <col min="14" max="64" width="7.25390625" style="134" customWidth="1"/>
    <col min="65" max="16384" width="7.25390625" style="137" customWidth="1"/>
  </cols>
  <sheetData>
    <row r="1" spans="3:10" ht="12.75" customHeight="1">
      <c r="C1" s="138"/>
      <c r="D1" s="139"/>
      <c r="E1" s="140"/>
      <c r="F1" s="140"/>
      <c r="G1" s="5"/>
      <c r="H1" s="6"/>
      <c r="I1" s="480" t="s">
        <v>263</v>
      </c>
      <c r="J1" s="480"/>
    </row>
    <row r="2" spans="2:10" ht="12.75" customHeight="1">
      <c r="B2" s="501" t="s">
        <v>1</v>
      </c>
      <c r="C2" s="501"/>
      <c r="D2" s="501"/>
      <c r="E2" s="501"/>
      <c r="F2" s="501"/>
      <c r="G2" s="501"/>
      <c r="H2" s="501"/>
      <c r="I2" s="501"/>
      <c r="J2" s="501"/>
    </row>
    <row r="3" spans="2:10" ht="12.75" customHeight="1">
      <c r="B3" s="501" t="s">
        <v>2</v>
      </c>
      <c r="C3" s="501"/>
      <c r="D3" s="501"/>
      <c r="E3" s="501"/>
      <c r="F3" s="501"/>
      <c r="G3" s="501"/>
      <c r="H3" s="501"/>
      <c r="I3" s="501"/>
      <c r="J3" s="501"/>
    </row>
    <row r="4" spans="2:10" ht="12.75" customHeight="1">
      <c r="B4" s="482" t="s">
        <v>675</v>
      </c>
      <c r="C4" s="482"/>
      <c r="D4" s="482"/>
      <c r="E4" s="482"/>
      <c r="F4" s="482"/>
      <c r="G4" s="482"/>
      <c r="H4" s="482"/>
      <c r="I4" s="482"/>
      <c r="J4" s="482"/>
    </row>
    <row r="5" spans="3:10" ht="18" customHeight="1">
      <c r="C5" s="502"/>
      <c r="D5" s="502"/>
      <c r="E5" s="502"/>
      <c r="F5" s="502"/>
      <c r="G5" s="502"/>
      <c r="H5" s="502"/>
      <c r="I5" s="502"/>
      <c r="J5" s="502"/>
    </row>
    <row r="6" spans="3:10" ht="15.75" customHeight="1">
      <c r="C6" s="139"/>
      <c r="D6" s="139"/>
      <c r="E6" s="139"/>
      <c r="F6" s="139"/>
      <c r="G6" s="503" t="s">
        <v>264</v>
      </c>
      <c r="H6" s="503"/>
      <c r="I6" s="503"/>
      <c r="J6" s="503"/>
    </row>
    <row r="7" spans="3:10" ht="12.75" customHeight="1">
      <c r="C7" s="504" t="s">
        <v>45</v>
      </c>
      <c r="D7" s="504"/>
      <c r="E7" s="504"/>
      <c r="F7" s="504"/>
      <c r="G7" s="504"/>
      <c r="H7" s="504"/>
      <c r="I7" s="504"/>
      <c r="J7" s="504"/>
    </row>
    <row r="8" spans="2:10" ht="12.75" customHeight="1">
      <c r="B8" s="505" t="s">
        <v>4</v>
      </c>
      <c r="C8" s="505"/>
      <c r="D8" s="505"/>
      <c r="E8" s="505"/>
      <c r="F8" s="505"/>
      <c r="G8" s="505"/>
      <c r="H8" s="505"/>
      <c r="I8" s="505"/>
      <c r="J8" s="505"/>
    </row>
    <row r="9" spans="2:13" ht="12.75" customHeight="1">
      <c r="B9" s="506" t="s">
        <v>5</v>
      </c>
      <c r="C9" s="506"/>
      <c r="D9" s="506"/>
      <c r="E9" s="506"/>
      <c r="F9" s="506"/>
      <c r="G9" s="506"/>
      <c r="H9" s="506"/>
      <c r="I9" s="506"/>
      <c r="J9" s="506"/>
      <c r="K9" s="6"/>
      <c r="L9" s="6"/>
      <c r="M9" s="6"/>
    </row>
    <row r="10" spans="2:8" ht="12.75" customHeight="1">
      <c r="B10" s="143"/>
      <c r="C10" s="138"/>
      <c r="D10" s="138"/>
      <c r="E10" s="138"/>
      <c r="F10" s="138"/>
      <c r="G10" s="138"/>
      <c r="H10" s="144"/>
    </row>
    <row r="11" spans="2:10" ht="41.25" customHeight="1">
      <c r="B11" s="507" t="s">
        <v>265</v>
      </c>
      <c r="C11" s="507"/>
      <c r="D11" s="507"/>
      <c r="E11" s="507"/>
      <c r="F11" s="507"/>
      <c r="G11" s="507"/>
      <c r="H11" s="507"/>
      <c r="I11" s="507"/>
      <c r="J11" s="507"/>
    </row>
    <row r="12" spans="2:10" ht="12.75" customHeight="1">
      <c r="B12" s="145"/>
      <c r="J12" s="6" t="s">
        <v>178</v>
      </c>
    </row>
    <row r="13" spans="2:10" ht="22.5" customHeight="1">
      <c r="B13" s="146" t="s">
        <v>179</v>
      </c>
      <c r="C13" s="104" t="s">
        <v>180</v>
      </c>
      <c r="D13" s="104" t="s">
        <v>181</v>
      </c>
      <c r="E13" s="104" t="s">
        <v>266</v>
      </c>
      <c r="F13" s="104" t="s">
        <v>267</v>
      </c>
      <c r="G13" s="147" t="s">
        <v>268</v>
      </c>
      <c r="H13" s="11">
        <v>2022</v>
      </c>
      <c r="I13" s="11">
        <v>2023</v>
      </c>
      <c r="J13" s="11">
        <v>2024</v>
      </c>
    </row>
    <row r="14" spans="2:10" ht="12.75" customHeight="1">
      <c r="B14" s="148" t="s">
        <v>175</v>
      </c>
      <c r="C14" s="39"/>
      <c r="D14" s="39"/>
      <c r="E14" s="39"/>
      <c r="F14" s="39"/>
      <c r="G14" s="39"/>
      <c r="H14" s="149">
        <f>H20+H267+H301+H359+H525+H859+H965+H1081+H1122+H1129+H515+H1144</f>
        <v>337780.30000000005</v>
      </c>
      <c r="I14" s="149">
        <f>I20+I267+I301+I359+I525+I859+I965+I1081+I1122+I1129+I515+I1144</f>
        <v>255721.40000000002</v>
      </c>
      <c r="J14" s="149">
        <f>J20+J267+J301+J359+J525+J859+J965+J1081+J1122+J1129+J515+J1144</f>
        <v>238137.00000000003</v>
      </c>
    </row>
    <row r="15" spans="2:10" ht="12.75" customHeight="1" hidden="1">
      <c r="B15" s="148" t="s">
        <v>269</v>
      </c>
      <c r="C15" s="39"/>
      <c r="D15" s="39"/>
      <c r="E15" s="39"/>
      <c r="F15" s="39"/>
      <c r="G15" s="39">
        <v>1</v>
      </c>
      <c r="H15" s="149">
        <f>H860</f>
        <v>0</v>
      </c>
      <c r="I15" s="149">
        <f>I860</f>
        <v>0</v>
      </c>
      <c r="J15" s="149">
        <f>J860</f>
        <v>0</v>
      </c>
    </row>
    <row r="16" spans="2:10" ht="12.75" customHeight="1">
      <c r="B16" s="148" t="s">
        <v>270</v>
      </c>
      <c r="C16" s="39"/>
      <c r="D16" s="39"/>
      <c r="E16" s="39"/>
      <c r="F16" s="39"/>
      <c r="G16" s="39">
        <v>2</v>
      </c>
      <c r="H16" s="149">
        <f>H21+H302+H360+H526+H861+H966+H1082+H1130+H1123+H516+H1145</f>
        <v>153749.7</v>
      </c>
      <c r="I16" s="149">
        <f>I21+I302+I360+I526+I861+I966+I1082+I1130+I1123+I516+I1145</f>
        <v>109626.20000000001</v>
      </c>
      <c r="J16" s="149">
        <f>J21+J302+J360+J526+J861+J966+J1082+J1130+J1123+J516+J1145</f>
        <v>109992</v>
      </c>
    </row>
    <row r="17" spans="2:10" ht="12.75" customHeight="1">
      <c r="B17" s="148" t="s">
        <v>271</v>
      </c>
      <c r="C17" s="39"/>
      <c r="D17" s="39"/>
      <c r="E17" s="39"/>
      <c r="F17" s="39"/>
      <c r="G17" s="39">
        <v>3</v>
      </c>
      <c r="H17" s="149">
        <f>H22+H303+H361+H527+H862+H967+H1131+H517</f>
        <v>164967.89999999997</v>
      </c>
      <c r="I17" s="149">
        <f>I22+I303+I361+I527+I862+I967+I1131+I517</f>
        <v>131563.2</v>
      </c>
      <c r="J17" s="149">
        <f>J22+J303+J361+J527+J862+J967+J1131+J517</f>
        <v>111485.79999999999</v>
      </c>
    </row>
    <row r="18" spans="2:10" ht="12.75" customHeight="1">
      <c r="B18" s="148" t="s">
        <v>272</v>
      </c>
      <c r="C18" s="39"/>
      <c r="D18" s="39"/>
      <c r="E18" s="39"/>
      <c r="F18" s="39"/>
      <c r="G18" s="39">
        <v>4</v>
      </c>
      <c r="H18" s="149">
        <f>H23+H269+H528+H863+H968+H362</f>
        <v>19062.7</v>
      </c>
      <c r="I18" s="149">
        <f>I23+I269+I528+I863+I968+I362</f>
        <v>14531.999999999998</v>
      </c>
      <c r="J18" s="149">
        <f>J23+J269+J528+J863+J968+J362</f>
        <v>16659.2</v>
      </c>
    </row>
    <row r="19" spans="2:10" ht="12.75" customHeight="1" hidden="1">
      <c r="B19" s="148" t="s">
        <v>273</v>
      </c>
      <c r="C19" s="39"/>
      <c r="D19" s="39"/>
      <c r="E19" s="39"/>
      <c r="F19" s="39"/>
      <c r="G19" s="39">
        <v>6</v>
      </c>
      <c r="H19" s="149"/>
      <c r="I19" s="150"/>
      <c r="J19" s="150"/>
    </row>
    <row r="20" spans="2:10" ht="12.75" customHeight="1">
      <c r="B20" s="151" t="s">
        <v>182</v>
      </c>
      <c r="C20" s="108" t="s">
        <v>183</v>
      </c>
      <c r="D20" s="39"/>
      <c r="E20" s="39"/>
      <c r="F20" s="39"/>
      <c r="G20" s="39"/>
      <c r="H20" s="149">
        <f>H24+H34+H46+H68+H74+H90+H103</f>
        <v>43282.700000000004</v>
      </c>
      <c r="I20" s="149">
        <f>I24+I34+I46+I68+I74+I90+I103</f>
        <v>26668.399999999994</v>
      </c>
      <c r="J20" s="149">
        <f>J24+J34+J46+J68+J74+J90+J103</f>
        <v>28617.300000000003</v>
      </c>
    </row>
    <row r="21" spans="2:10" ht="12.75" customHeight="1">
      <c r="B21" s="148" t="s">
        <v>270</v>
      </c>
      <c r="C21" s="39"/>
      <c r="D21" s="39"/>
      <c r="E21" s="39"/>
      <c r="F21" s="39"/>
      <c r="G21" s="39">
        <v>2</v>
      </c>
      <c r="H21" s="149">
        <f>H29+H39+H42+H52+H57+H60+H63+H79+H82+H95+H110+H128+H220+H224+H227+H236+H251+H254+H258+H256+H85+H45+H156+H163+H216+H232+H234+H230+H191+H240+H243</f>
        <v>41233.200000000004</v>
      </c>
      <c r="I21" s="149">
        <f>I29+I39+I42+I52+I57+I60+I63+I79+I82+I95+I110+I128+I220+I224+I227+I236+I251+I254+I258+I256+I85+I45+I156+I163+I216+I232+I234</f>
        <v>25647.099999999995</v>
      </c>
      <c r="J21" s="149">
        <f>J29+J39+J42+J52+J57+J60+J63+J79+J82+J95+J110+J128+J220+J224+J227+J236+J251+J254+J258+J256+J85+J45+J156+J163+J216+J232+J234</f>
        <v>27596.399999999998</v>
      </c>
    </row>
    <row r="22" spans="2:10" ht="12.75" customHeight="1">
      <c r="B22" s="148" t="s">
        <v>271</v>
      </c>
      <c r="C22" s="39"/>
      <c r="D22" s="39"/>
      <c r="E22" s="39"/>
      <c r="F22" s="39"/>
      <c r="G22" s="39">
        <v>3</v>
      </c>
      <c r="H22" s="149">
        <f>H195+H198+H202+H205+H209+H212+H247+H67+H89+H262+H33</f>
        <v>1580.3</v>
      </c>
      <c r="I22" s="149">
        <f>I195+I198+I202+I205+I209+I212+I247+I67+I89+I262</f>
        <v>1017.9000000000001</v>
      </c>
      <c r="J22" s="149">
        <f>J195+J198+J202+J205+J209+J212+J247+J67+J89+J262</f>
        <v>1017.9000000000001</v>
      </c>
    </row>
    <row r="23" spans="2:10" ht="12.75" customHeight="1">
      <c r="B23" s="148" t="s">
        <v>272</v>
      </c>
      <c r="C23" s="39"/>
      <c r="D23" s="39"/>
      <c r="E23" s="39"/>
      <c r="F23" s="39"/>
      <c r="G23" s="39">
        <v>4</v>
      </c>
      <c r="H23" s="149">
        <f>H73+H266</f>
        <v>469.2</v>
      </c>
      <c r="I23" s="149">
        <f>I73</f>
        <v>3.4</v>
      </c>
      <c r="J23" s="149">
        <f>J73</f>
        <v>3</v>
      </c>
    </row>
    <row r="24" spans="2:10" ht="27" customHeight="1">
      <c r="B24" s="152" t="s">
        <v>184</v>
      </c>
      <c r="C24" s="153" t="s">
        <v>183</v>
      </c>
      <c r="D24" s="153" t="s">
        <v>185</v>
      </c>
      <c r="E24" s="109"/>
      <c r="F24" s="109"/>
      <c r="G24" s="109"/>
      <c r="H24" s="150">
        <f>H25+H30</f>
        <v>1725.8999999999999</v>
      </c>
      <c r="I24" s="150">
        <f>I25</f>
        <v>1366.8</v>
      </c>
      <c r="J24" s="150">
        <f>J25</f>
        <v>1566.8</v>
      </c>
    </row>
    <row r="25" spans="2:10" ht="15.75" customHeight="1">
      <c r="B25" s="154" t="s">
        <v>274</v>
      </c>
      <c r="C25" s="155" t="s">
        <v>183</v>
      </c>
      <c r="D25" s="109" t="s">
        <v>185</v>
      </c>
      <c r="E25" s="109" t="s">
        <v>275</v>
      </c>
      <c r="F25" s="109"/>
      <c r="G25" s="109"/>
      <c r="H25" s="150">
        <f>H26</f>
        <v>1672.8</v>
      </c>
      <c r="I25" s="150">
        <f>I26</f>
        <v>1366.8</v>
      </c>
      <c r="J25" s="150">
        <f>J26</f>
        <v>1566.8</v>
      </c>
    </row>
    <row r="26" spans="2:10" ht="12.75" customHeight="1">
      <c r="B26" s="156" t="s">
        <v>276</v>
      </c>
      <c r="C26" s="109" t="s">
        <v>183</v>
      </c>
      <c r="D26" s="109" t="s">
        <v>185</v>
      </c>
      <c r="E26" s="157" t="s">
        <v>277</v>
      </c>
      <c r="F26" s="109"/>
      <c r="G26" s="109"/>
      <c r="H26" s="150">
        <f>H27</f>
        <v>1672.8</v>
      </c>
      <c r="I26" s="150">
        <f>I27</f>
        <v>1366.8</v>
      </c>
      <c r="J26" s="150">
        <f>J27</f>
        <v>1566.8</v>
      </c>
    </row>
    <row r="27" spans="2:10" ht="40.5" customHeight="1">
      <c r="B27" s="154" t="s">
        <v>278</v>
      </c>
      <c r="C27" s="109" t="s">
        <v>183</v>
      </c>
      <c r="D27" s="109" t="s">
        <v>185</v>
      </c>
      <c r="E27" s="157" t="s">
        <v>277</v>
      </c>
      <c r="F27" s="109" t="s">
        <v>279</v>
      </c>
      <c r="G27" s="109"/>
      <c r="H27" s="150">
        <f>H28</f>
        <v>1672.8</v>
      </c>
      <c r="I27" s="150">
        <f>I28</f>
        <v>1366.8</v>
      </c>
      <c r="J27" s="150">
        <f>J28</f>
        <v>1566.8</v>
      </c>
    </row>
    <row r="28" spans="2:10" ht="15.75" customHeight="1">
      <c r="B28" s="154" t="s">
        <v>280</v>
      </c>
      <c r="C28" s="109" t="s">
        <v>183</v>
      </c>
      <c r="D28" s="109" t="s">
        <v>185</v>
      </c>
      <c r="E28" s="157" t="s">
        <v>277</v>
      </c>
      <c r="F28" s="109" t="s">
        <v>281</v>
      </c>
      <c r="G28" s="109"/>
      <c r="H28" s="150">
        <f>H29</f>
        <v>1672.8</v>
      </c>
      <c r="I28" s="150">
        <f>I29</f>
        <v>1366.8</v>
      </c>
      <c r="J28" s="150">
        <f>J29</f>
        <v>1566.8</v>
      </c>
    </row>
    <row r="29" spans="2:10" ht="15.75" customHeight="1">
      <c r="B29" s="154" t="s">
        <v>270</v>
      </c>
      <c r="C29" s="109" t="s">
        <v>183</v>
      </c>
      <c r="D29" s="109" t="s">
        <v>185</v>
      </c>
      <c r="E29" s="157" t="s">
        <v>277</v>
      </c>
      <c r="F29" s="109" t="s">
        <v>281</v>
      </c>
      <c r="G29" s="109">
        <v>2</v>
      </c>
      <c r="H29" s="150">
        <f>'Прил. 8'!I106</f>
        <v>1672.8</v>
      </c>
      <c r="I29" s="150">
        <f>'Прил. 8'!J106</f>
        <v>1366.8</v>
      </c>
      <c r="J29" s="150">
        <f>'Прил. 8'!K106</f>
        <v>1566.8</v>
      </c>
    </row>
    <row r="30" spans="2:10" ht="42.75">
      <c r="B30" s="158" t="s">
        <v>282</v>
      </c>
      <c r="C30" s="109" t="s">
        <v>183</v>
      </c>
      <c r="D30" s="109" t="s">
        <v>185</v>
      </c>
      <c r="E30" s="159" t="s">
        <v>275</v>
      </c>
      <c r="F30" s="104"/>
      <c r="G30" s="104"/>
      <c r="H30" s="150">
        <f>H31</f>
        <v>53.1</v>
      </c>
      <c r="I30" s="150">
        <f>I31</f>
        <v>0</v>
      </c>
      <c r="J30" s="150">
        <f>J31</f>
        <v>0</v>
      </c>
    </row>
    <row r="31" spans="2:10" ht="15.75" customHeight="1">
      <c r="B31" s="160" t="s">
        <v>278</v>
      </c>
      <c r="C31" s="109" t="s">
        <v>183</v>
      </c>
      <c r="D31" s="109" t="s">
        <v>185</v>
      </c>
      <c r="E31" s="159" t="s">
        <v>283</v>
      </c>
      <c r="F31" s="109" t="s">
        <v>279</v>
      </c>
      <c r="G31" s="104"/>
      <c r="H31" s="150">
        <f>H32</f>
        <v>53.1</v>
      </c>
      <c r="I31" s="150">
        <f>I32</f>
        <v>0</v>
      </c>
      <c r="J31" s="150">
        <f>J32</f>
        <v>0</v>
      </c>
    </row>
    <row r="32" spans="2:10" ht="15.75" customHeight="1">
      <c r="B32" s="161" t="s">
        <v>280</v>
      </c>
      <c r="C32" s="109" t="s">
        <v>183</v>
      </c>
      <c r="D32" s="109" t="s">
        <v>185</v>
      </c>
      <c r="E32" s="159" t="s">
        <v>283</v>
      </c>
      <c r="F32" s="109" t="s">
        <v>281</v>
      </c>
      <c r="G32" s="104"/>
      <c r="H32" s="150">
        <f>H33</f>
        <v>53.1</v>
      </c>
      <c r="I32" s="150">
        <f>I33</f>
        <v>0</v>
      </c>
      <c r="J32" s="150">
        <f>J33</f>
        <v>0</v>
      </c>
    </row>
    <row r="33" spans="2:10" ht="15.75" customHeight="1">
      <c r="B33" s="161" t="s">
        <v>271</v>
      </c>
      <c r="C33" s="109" t="s">
        <v>183</v>
      </c>
      <c r="D33" s="109" t="s">
        <v>185</v>
      </c>
      <c r="E33" s="159" t="s">
        <v>283</v>
      </c>
      <c r="F33" s="109" t="s">
        <v>281</v>
      </c>
      <c r="G33" s="104">
        <v>3</v>
      </c>
      <c r="H33" s="150">
        <f>'Прил. 8'!I110</f>
        <v>53.1</v>
      </c>
      <c r="I33" s="150"/>
      <c r="J33" s="150"/>
    </row>
    <row r="34" spans="2:10" ht="27.75" customHeight="1">
      <c r="B34" s="152" t="s">
        <v>186</v>
      </c>
      <c r="C34" s="153" t="s">
        <v>183</v>
      </c>
      <c r="D34" s="153" t="s">
        <v>187</v>
      </c>
      <c r="E34" s="162"/>
      <c r="F34" s="109"/>
      <c r="G34" s="109"/>
      <c r="H34" s="150">
        <f>H35</f>
        <v>789.9</v>
      </c>
      <c r="I34" s="150">
        <f>I35</f>
        <v>583</v>
      </c>
      <c r="J34" s="150">
        <f>J35</f>
        <v>683</v>
      </c>
    </row>
    <row r="35" spans="2:10" ht="15.75" customHeight="1">
      <c r="B35" s="154" t="s">
        <v>274</v>
      </c>
      <c r="C35" s="109" t="s">
        <v>183</v>
      </c>
      <c r="D35" s="109" t="s">
        <v>187</v>
      </c>
      <c r="E35" s="109" t="s">
        <v>275</v>
      </c>
      <c r="F35" s="109"/>
      <c r="G35" s="109"/>
      <c r="H35" s="150">
        <f>H36</f>
        <v>789.9</v>
      </c>
      <c r="I35" s="150">
        <f>I36</f>
        <v>583</v>
      </c>
      <c r="J35" s="150">
        <f>J36</f>
        <v>683</v>
      </c>
    </row>
    <row r="36" spans="2:10" ht="15.75" customHeight="1">
      <c r="B36" s="163" t="s">
        <v>284</v>
      </c>
      <c r="C36" s="109" t="s">
        <v>183</v>
      </c>
      <c r="D36" s="109" t="s">
        <v>187</v>
      </c>
      <c r="E36" s="157" t="s">
        <v>285</v>
      </c>
      <c r="F36" s="109"/>
      <c r="G36" s="109"/>
      <c r="H36" s="150">
        <f>H37+H40+H43</f>
        <v>789.9</v>
      </c>
      <c r="I36" s="150">
        <f>I37+I40</f>
        <v>583</v>
      </c>
      <c r="J36" s="150">
        <f>J37+J40</f>
        <v>683</v>
      </c>
    </row>
    <row r="37" spans="2:10" ht="40.5" customHeight="1">
      <c r="B37" s="154" t="s">
        <v>278</v>
      </c>
      <c r="C37" s="109" t="s">
        <v>183</v>
      </c>
      <c r="D37" s="109" t="s">
        <v>187</v>
      </c>
      <c r="E37" s="157" t="s">
        <v>285</v>
      </c>
      <c r="F37" s="109" t="s">
        <v>279</v>
      </c>
      <c r="G37" s="109"/>
      <c r="H37" s="150">
        <f>H38</f>
        <v>680.4</v>
      </c>
      <c r="I37" s="150">
        <f>I38</f>
        <v>538.5</v>
      </c>
      <c r="J37" s="150">
        <f>J38</f>
        <v>638.5</v>
      </c>
    </row>
    <row r="38" spans="2:10" ht="15.75" customHeight="1">
      <c r="B38" s="154" t="s">
        <v>280</v>
      </c>
      <c r="C38" s="109" t="s">
        <v>183</v>
      </c>
      <c r="D38" s="109" t="s">
        <v>187</v>
      </c>
      <c r="E38" s="157" t="s">
        <v>285</v>
      </c>
      <c r="F38" s="109" t="s">
        <v>281</v>
      </c>
      <c r="G38" s="109"/>
      <c r="H38" s="150">
        <f>H39</f>
        <v>680.4</v>
      </c>
      <c r="I38" s="150">
        <f>I39</f>
        <v>538.5</v>
      </c>
      <c r="J38" s="150">
        <f>J39</f>
        <v>638.5</v>
      </c>
    </row>
    <row r="39" spans="2:10" ht="15.75" customHeight="1">
      <c r="B39" s="154" t="s">
        <v>270</v>
      </c>
      <c r="C39" s="109" t="s">
        <v>183</v>
      </c>
      <c r="D39" s="109" t="s">
        <v>187</v>
      </c>
      <c r="E39" s="157" t="s">
        <v>285</v>
      </c>
      <c r="F39" s="109" t="s">
        <v>281</v>
      </c>
      <c r="G39" s="109">
        <v>2</v>
      </c>
      <c r="H39" s="150">
        <f>'Прил. 8'!I642</f>
        <v>680.4</v>
      </c>
      <c r="I39" s="150">
        <f>'Прил. 8'!J642</f>
        <v>538.5</v>
      </c>
      <c r="J39" s="150">
        <f>'Прил. 8'!K642</f>
        <v>638.5</v>
      </c>
    </row>
    <row r="40" spans="2:10" ht="12.75" customHeight="1">
      <c r="B40" s="154" t="s">
        <v>286</v>
      </c>
      <c r="C40" s="109" t="s">
        <v>183</v>
      </c>
      <c r="D40" s="109" t="s">
        <v>187</v>
      </c>
      <c r="E40" s="157" t="s">
        <v>285</v>
      </c>
      <c r="F40" s="109" t="s">
        <v>287</v>
      </c>
      <c r="G40" s="109"/>
      <c r="H40" s="150">
        <f>H41</f>
        <v>104.5</v>
      </c>
      <c r="I40" s="150">
        <f>I41</f>
        <v>44.5</v>
      </c>
      <c r="J40" s="150">
        <f>J41</f>
        <v>44.5</v>
      </c>
    </row>
    <row r="41" spans="2:10" ht="12.75" customHeight="1">
      <c r="B41" s="164" t="s">
        <v>288</v>
      </c>
      <c r="C41" s="109" t="s">
        <v>183</v>
      </c>
      <c r="D41" s="109" t="s">
        <v>187</v>
      </c>
      <c r="E41" s="157" t="s">
        <v>285</v>
      </c>
      <c r="F41" s="109" t="s">
        <v>289</v>
      </c>
      <c r="G41" s="109"/>
      <c r="H41" s="150">
        <f>H42</f>
        <v>104.5</v>
      </c>
      <c r="I41" s="150">
        <f>I42</f>
        <v>44.5</v>
      </c>
      <c r="J41" s="150">
        <f>J42</f>
        <v>44.5</v>
      </c>
    </row>
    <row r="42" spans="2:10" ht="14.25" customHeight="1">
      <c r="B42" s="161" t="s">
        <v>270</v>
      </c>
      <c r="C42" s="109" t="s">
        <v>183</v>
      </c>
      <c r="D42" s="109" t="s">
        <v>187</v>
      </c>
      <c r="E42" s="157" t="s">
        <v>285</v>
      </c>
      <c r="F42" s="109" t="s">
        <v>289</v>
      </c>
      <c r="G42" s="109">
        <v>2</v>
      </c>
      <c r="H42" s="150">
        <f>'Прил. 8'!I645</f>
        <v>104.5</v>
      </c>
      <c r="I42" s="150">
        <f>'Прил. 8'!J645</f>
        <v>44.5</v>
      </c>
      <c r="J42" s="150">
        <f>'Прил. 8'!K645</f>
        <v>44.5</v>
      </c>
    </row>
    <row r="43" spans="2:10" ht="14.25" customHeight="1">
      <c r="B43" s="165" t="s">
        <v>290</v>
      </c>
      <c r="C43" s="109" t="s">
        <v>183</v>
      </c>
      <c r="D43" s="109" t="s">
        <v>187</v>
      </c>
      <c r="E43" s="157" t="s">
        <v>285</v>
      </c>
      <c r="F43" s="109" t="s">
        <v>291</v>
      </c>
      <c r="G43" s="109"/>
      <c r="H43" s="150">
        <f>H44</f>
        <v>5</v>
      </c>
      <c r="I43" s="150">
        <f>I44</f>
        <v>0</v>
      </c>
      <c r="J43" s="150">
        <f>J44</f>
        <v>0</v>
      </c>
    </row>
    <row r="44" spans="2:10" ht="14.25" customHeight="1">
      <c r="B44" s="165" t="s">
        <v>292</v>
      </c>
      <c r="C44" s="109" t="s">
        <v>183</v>
      </c>
      <c r="D44" s="109" t="s">
        <v>187</v>
      </c>
      <c r="E44" s="157" t="s">
        <v>285</v>
      </c>
      <c r="F44" s="109" t="s">
        <v>293</v>
      </c>
      <c r="G44" s="109"/>
      <c r="H44" s="150">
        <f>H45</f>
        <v>5</v>
      </c>
      <c r="I44" s="150">
        <f>I45</f>
        <v>0</v>
      </c>
      <c r="J44" s="150">
        <f>J45</f>
        <v>0</v>
      </c>
    </row>
    <row r="45" spans="2:10" ht="14.25" customHeight="1">
      <c r="B45" s="165" t="s">
        <v>270</v>
      </c>
      <c r="C45" s="109" t="s">
        <v>183</v>
      </c>
      <c r="D45" s="109" t="s">
        <v>187</v>
      </c>
      <c r="E45" s="157" t="s">
        <v>285</v>
      </c>
      <c r="F45" s="109" t="s">
        <v>293</v>
      </c>
      <c r="G45" s="109" t="s">
        <v>294</v>
      </c>
      <c r="H45" s="150">
        <f>'Прил. 8'!I648</f>
        <v>5</v>
      </c>
      <c r="I45" s="150">
        <f>'Прил. 8'!J648</f>
        <v>0</v>
      </c>
      <c r="J45" s="150">
        <f>'Прил. 8'!K648</f>
        <v>0</v>
      </c>
    </row>
    <row r="46" spans="2:10" ht="27.75" customHeight="1">
      <c r="B46" s="152" t="s">
        <v>188</v>
      </c>
      <c r="C46" s="153" t="s">
        <v>183</v>
      </c>
      <c r="D46" s="153" t="s">
        <v>189</v>
      </c>
      <c r="E46" s="162"/>
      <c r="F46" s="109"/>
      <c r="G46" s="109"/>
      <c r="H46" s="150">
        <f>H47+H53+H64</f>
        <v>15173.800000000001</v>
      </c>
      <c r="I46" s="150">
        <f>I47+I53</f>
        <v>11856.5</v>
      </c>
      <c r="J46" s="150">
        <f>J47+J53</f>
        <v>12256.4</v>
      </c>
    </row>
    <row r="47" spans="2:10" ht="28.5" customHeight="1">
      <c r="B47" s="151" t="s">
        <v>295</v>
      </c>
      <c r="C47" s="109" t="s">
        <v>183</v>
      </c>
      <c r="D47" s="109" t="s">
        <v>189</v>
      </c>
      <c r="E47" s="157" t="s">
        <v>296</v>
      </c>
      <c r="F47" s="109"/>
      <c r="G47" s="109"/>
      <c r="H47" s="150">
        <f>H49</f>
        <v>15</v>
      </c>
      <c r="I47" s="150">
        <f>I49</f>
        <v>0</v>
      </c>
      <c r="J47" s="150">
        <f>J49</f>
        <v>0</v>
      </c>
    </row>
    <row r="48" spans="2:10" ht="12.75" customHeight="1">
      <c r="B48" s="161" t="s">
        <v>297</v>
      </c>
      <c r="C48" s="109" t="s">
        <v>183</v>
      </c>
      <c r="D48" s="109" t="s">
        <v>189</v>
      </c>
      <c r="E48" s="157" t="s">
        <v>296</v>
      </c>
      <c r="F48" s="109"/>
      <c r="G48" s="109"/>
      <c r="H48" s="150">
        <f>H49</f>
        <v>15</v>
      </c>
      <c r="I48" s="150">
        <f>I49</f>
        <v>0</v>
      </c>
      <c r="J48" s="150">
        <f>J49</f>
        <v>0</v>
      </c>
    </row>
    <row r="49" spans="2:10" ht="12.75" customHeight="1">
      <c r="B49" s="161" t="s">
        <v>298</v>
      </c>
      <c r="C49" s="109" t="s">
        <v>183</v>
      </c>
      <c r="D49" s="109" t="s">
        <v>189</v>
      </c>
      <c r="E49" s="157" t="s">
        <v>299</v>
      </c>
      <c r="F49" s="109"/>
      <c r="G49" s="109"/>
      <c r="H49" s="150">
        <f>H50</f>
        <v>15</v>
      </c>
      <c r="I49" s="150">
        <f>I50</f>
        <v>0</v>
      </c>
      <c r="J49" s="150">
        <f>J50</f>
        <v>0</v>
      </c>
    </row>
    <row r="50" spans="2:10" ht="12.75" customHeight="1">
      <c r="B50" s="164" t="s">
        <v>286</v>
      </c>
      <c r="C50" s="109" t="s">
        <v>183</v>
      </c>
      <c r="D50" s="109" t="s">
        <v>189</v>
      </c>
      <c r="E50" s="157" t="s">
        <v>299</v>
      </c>
      <c r="F50" s="109" t="s">
        <v>287</v>
      </c>
      <c r="G50" s="109"/>
      <c r="H50" s="150">
        <f>H51</f>
        <v>15</v>
      </c>
      <c r="I50" s="150">
        <f>I51</f>
        <v>0</v>
      </c>
      <c r="J50" s="150">
        <f>J51</f>
        <v>0</v>
      </c>
    </row>
    <row r="51" spans="2:10" ht="12.75" customHeight="1">
      <c r="B51" s="164" t="s">
        <v>288</v>
      </c>
      <c r="C51" s="109" t="s">
        <v>183</v>
      </c>
      <c r="D51" s="109" t="s">
        <v>189</v>
      </c>
      <c r="E51" s="157" t="s">
        <v>299</v>
      </c>
      <c r="F51" s="109" t="s">
        <v>289</v>
      </c>
      <c r="G51" s="109"/>
      <c r="H51" s="150">
        <f>H52</f>
        <v>15</v>
      </c>
      <c r="I51" s="150">
        <f>I52</f>
        <v>0</v>
      </c>
      <c r="J51" s="150">
        <f>J52</f>
        <v>0</v>
      </c>
    </row>
    <row r="52" spans="2:10" ht="14.25" customHeight="1">
      <c r="B52" s="161" t="s">
        <v>270</v>
      </c>
      <c r="C52" s="109" t="s">
        <v>183</v>
      </c>
      <c r="D52" s="109" t="s">
        <v>189</v>
      </c>
      <c r="E52" s="157" t="s">
        <v>299</v>
      </c>
      <c r="F52" s="109" t="s">
        <v>289</v>
      </c>
      <c r="G52" s="109" t="s">
        <v>294</v>
      </c>
      <c r="H52" s="150">
        <f>'Прил. 8'!I117</f>
        <v>15</v>
      </c>
      <c r="I52" s="150">
        <f>'Прил. 8'!J117</f>
        <v>0</v>
      </c>
      <c r="J52" s="150">
        <f>'Прил. 8'!K117</f>
        <v>0</v>
      </c>
    </row>
    <row r="53" spans="2:10" ht="12.75" customHeight="1">
      <c r="B53" s="161" t="s">
        <v>274</v>
      </c>
      <c r="C53" s="109" t="s">
        <v>183</v>
      </c>
      <c r="D53" s="109" t="s">
        <v>189</v>
      </c>
      <c r="E53" s="109" t="s">
        <v>275</v>
      </c>
      <c r="F53" s="109"/>
      <c r="G53" s="109"/>
      <c r="H53" s="150">
        <f>H54</f>
        <v>14770.7</v>
      </c>
      <c r="I53" s="150">
        <f>I54</f>
        <v>11856.5</v>
      </c>
      <c r="J53" s="150">
        <f>J54</f>
        <v>12256.4</v>
      </c>
    </row>
    <row r="54" spans="2:10" ht="12.75" customHeight="1">
      <c r="B54" s="166" t="s">
        <v>300</v>
      </c>
      <c r="C54" s="109" t="s">
        <v>183</v>
      </c>
      <c r="D54" s="109" t="s">
        <v>189</v>
      </c>
      <c r="E54" s="157" t="s">
        <v>301</v>
      </c>
      <c r="F54" s="109"/>
      <c r="G54" s="109"/>
      <c r="H54" s="150">
        <f>H55+H58+H61</f>
        <v>14770.7</v>
      </c>
      <c r="I54" s="150">
        <f>I55+I58+I61</f>
        <v>11856.5</v>
      </c>
      <c r="J54" s="150">
        <f>J55+J58+J61</f>
        <v>12256.4</v>
      </c>
    </row>
    <row r="55" spans="2:10" ht="40.5" customHeight="1">
      <c r="B55" s="154" t="s">
        <v>278</v>
      </c>
      <c r="C55" s="109" t="s">
        <v>183</v>
      </c>
      <c r="D55" s="109" t="s">
        <v>189</v>
      </c>
      <c r="E55" s="157" t="s">
        <v>301</v>
      </c>
      <c r="F55" s="109" t="s">
        <v>279</v>
      </c>
      <c r="G55" s="109"/>
      <c r="H55" s="150">
        <f>H56</f>
        <v>13567.4</v>
      </c>
      <c r="I55" s="150">
        <f>I56</f>
        <v>11629.8</v>
      </c>
      <c r="J55" s="150">
        <f>J56</f>
        <v>12029.8</v>
      </c>
    </row>
    <row r="56" spans="2:10" ht="12.75" customHeight="1">
      <c r="B56" s="161" t="s">
        <v>280</v>
      </c>
      <c r="C56" s="109" t="s">
        <v>183</v>
      </c>
      <c r="D56" s="109" t="s">
        <v>189</v>
      </c>
      <c r="E56" s="157" t="s">
        <v>301</v>
      </c>
      <c r="F56" s="109" t="s">
        <v>281</v>
      </c>
      <c r="G56" s="109"/>
      <c r="H56" s="150">
        <f>H57</f>
        <v>13567.4</v>
      </c>
      <c r="I56" s="150">
        <f>I57</f>
        <v>11629.8</v>
      </c>
      <c r="J56" s="150">
        <f>J57</f>
        <v>12029.8</v>
      </c>
    </row>
    <row r="57" spans="2:10" ht="14.25" customHeight="1">
      <c r="B57" s="161" t="s">
        <v>270</v>
      </c>
      <c r="C57" s="109" t="s">
        <v>183</v>
      </c>
      <c r="D57" s="109" t="s">
        <v>189</v>
      </c>
      <c r="E57" s="157" t="s">
        <v>301</v>
      </c>
      <c r="F57" s="109" t="s">
        <v>281</v>
      </c>
      <c r="G57" s="109">
        <v>2</v>
      </c>
      <c r="H57" s="150">
        <f>'Прил. 8'!I30+'Прил. 8'!I122</f>
        <v>13567.4</v>
      </c>
      <c r="I57" s="150">
        <f>'Прил. 8'!J30+'Прил. 8'!J122</f>
        <v>11629.8</v>
      </c>
      <c r="J57" s="150">
        <f>'Прил. 8'!K30+'Прил. 8'!K122</f>
        <v>12029.8</v>
      </c>
    </row>
    <row r="58" spans="2:10" ht="12.75" customHeight="1">
      <c r="B58" s="164" t="s">
        <v>286</v>
      </c>
      <c r="C58" s="109" t="s">
        <v>183</v>
      </c>
      <c r="D58" s="109" t="s">
        <v>189</v>
      </c>
      <c r="E58" s="157" t="s">
        <v>301</v>
      </c>
      <c r="F58" s="109" t="s">
        <v>287</v>
      </c>
      <c r="G58" s="109"/>
      <c r="H58" s="150">
        <f>H59</f>
        <v>1119.6</v>
      </c>
      <c r="I58" s="150">
        <f>I59</f>
        <v>226.70000000000002</v>
      </c>
      <c r="J58" s="150">
        <f>J59</f>
        <v>226.60000000000002</v>
      </c>
    </row>
    <row r="59" spans="2:10" ht="12.75" customHeight="1">
      <c r="B59" s="164" t="s">
        <v>288</v>
      </c>
      <c r="C59" s="109" t="s">
        <v>183</v>
      </c>
      <c r="D59" s="109" t="s">
        <v>189</v>
      </c>
      <c r="E59" s="157" t="s">
        <v>301</v>
      </c>
      <c r="F59" s="109" t="s">
        <v>289</v>
      </c>
      <c r="G59" s="109"/>
      <c r="H59" s="150">
        <f>H60</f>
        <v>1119.6</v>
      </c>
      <c r="I59" s="150">
        <f>I60</f>
        <v>226.70000000000002</v>
      </c>
      <c r="J59" s="150">
        <f>J60</f>
        <v>226.60000000000002</v>
      </c>
    </row>
    <row r="60" spans="2:10" ht="14.25" customHeight="1">
      <c r="B60" s="161" t="s">
        <v>270</v>
      </c>
      <c r="C60" s="109" t="s">
        <v>183</v>
      </c>
      <c r="D60" s="109" t="s">
        <v>189</v>
      </c>
      <c r="E60" s="157" t="s">
        <v>301</v>
      </c>
      <c r="F60" s="109" t="s">
        <v>289</v>
      </c>
      <c r="G60" s="109">
        <v>2</v>
      </c>
      <c r="H60" s="150">
        <f>'Прил. 8'!I33+'Прил. 8'!I125</f>
        <v>1119.6</v>
      </c>
      <c r="I60" s="150">
        <f>'Прил. 8'!J33+'Прил. 8'!J125</f>
        <v>226.70000000000002</v>
      </c>
      <c r="J60" s="150">
        <f>'Прил. 8'!K33+'Прил. 8'!K125</f>
        <v>226.60000000000002</v>
      </c>
    </row>
    <row r="61" spans="2:10" ht="12.75" customHeight="1">
      <c r="B61" s="165" t="s">
        <v>290</v>
      </c>
      <c r="C61" s="109" t="s">
        <v>183</v>
      </c>
      <c r="D61" s="109" t="s">
        <v>189</v>
      </c>
      <c r="E61" s="157" t="s">
        <v>301</v>
      </c>
      <c r="F61" s="104">
        <v>800</v>
      </c>
      <c r="G61" s="167"/>
      <c r="H61" s="150">
        <f>H62</f>
        <v>83.7</v>
      </c>
      <c r="I61" s="150">
        <f>I62</f>
        <v>0</v>
      </c>
      <c r="J61" s="150">
        <f>J62</f>
        <v>0</v>
      </c>
    </row>
    <row r="62" spans="2:10" ht="12.75" customHeight="1">
      <c r="B62" s="165" t="s">
        <v>292</v>
      </c>
      <c r="C62" s="109" t="s">
        <v>183</v>
      </c>
      <c r="D62" s="109" t="s">
        <v>189</v>
      </c>
      <c r="E62" s="157" t="s">
        <v>301</v>
      </c>
      <c r="F62" s="104">
        <v>850</v>
      </c>
      <c r="G62" s="167"/>
      <c r="H62" s="150">
        <f>H63</f>
        <v>83.7</v>
      </c>
      <c r="I62" s="150">
        <f>I63</f>
        <v>0</v>
      </c>
      <c r="J62" s="150">
        <f>J63</f>
        <v>0</v>
      </c>
    </row>
    <row r="63" spans="2:10" ht="14.25" customHeight="1">
      <c r="B63" s="165" t="s">
        <v>270</v>
      </c>
      <c r="C63" s="109" t="s">
        <v>183</v>
      </c>
      <c r="D63" s="109" t="s">
        <v>189</v>
      </c>
      <c r="E63" s="157" t="s">
        <v>301</v>
      </c>
      <c r="F63" s="104">
        <v>850</v>
      </c>
      <c r="G63" s="104">
        <v>2</v>
      </c>
      <c r="H63" s="150">
        <f>'Прил. 8'!I36+'Прил. 8'!I128</f>
        <v>83.7</v>
      </c>
      <c r="I63" s="150">
        <f>'Прил. 8'!J36+'Прил. 8'!J128</f>
        <v>0</v>
      </c>
      <c r="J63" s="150">
        <f>'Прил. 8'!K36+'Прил. 8'!K128</f>
        <v>0</v>
      </c>
    </row>
    <row r="64" spans="2:10" ht="40.5" customHeight="1">
      <c r="B64" s="158" t="s">
        <v>282</v>
      </c>
      <c r="C64" s="109" t="s">
        <v>183</v>
      </c>
      <c r="D64" s="109" t="s">
        <v>189</v>
      </c>
      <c r="E64" s="159" t="s">
        <v>275</v>
      </c>
      <c r="F64" s="104"/>
      <c r="G64" s="104"/>
      <c r="H64" s="150">
        <f>H65</f>
        <v>388.1</v>
      </c>
      <c r="I64" s="150">
        <f>I65</f>
        <v>0</v>
      </c>
      <c r="J64" s="150">
        <f>J65</f>
        <v>0</v>
      </c>
    </row>
    <row r="65" spans="2:10" ht="40.5" customHeight="1">
      <c r="B65" s="160" t="s">
        <v>278</v>
      </c>
      <c r="C65" s="109" t="s">
        <v>183</v>
      </c>
      <c r="D65" s="109" t="s">
        <v>189</v>
      </c>
      <c r="E65" s="159" t="s">
        <v>283</v>
      </c>
      <c r="F65" s="109" t="s">
        <v>279</v>
      </c>
      <c r="G65" s="104"/>
      <c r="H65" s="150">
        <f>H66</f>
        <v>388.1</v>
      </c>
      <c r="I65" s="150">
        <f>I66</f>
        <v>0</v>
      </c>
      <c r="J65" s="150">
        <f>J66</f>
        <v>0</v>
      </c>
    </row>
    <row r="66" spans="2:10" ht="14.25" customHeight="1">
      <c r="B66" s="161" t="s">
        <v>280</v>
      </c>
      <c r="C66" s="109" t="s">
        <v>183</v>
      </c>
      <c r="D66" s="109" t="s">
        <v>189</v>
      </c>
      <c r="E66" s="159" t="s">
        <v>283</v>
      </c>
      <c r="F66" s="109" t="s">
        <v>281</v>
      </c>
      <c r="G66" s="104"/>
      <c r="H66" s="150">
        <f>H67</f>
        <v>388.1</v>
      </c>
      <c r="I66" s="150">
        <f>I67</f>
        <v>0</v>
      </c>
      <c r="J66" s="150">
        <f>J67</f>
        <v>0</v>
      </c>
    </row>
    <row r="67" spans="2:10" ht="14.25" customHeight="1">
      <c r="B67" s="161" t="s">
        <v>271</v>
      </c>
      <c r="C67" s="109" t="s">
        <v>183</v>
      </c>
      <c r="D67" s="109" t="s">
        <v>189</v>
      </c>
      <c r="E67" s="159" t="s">
        <v>283</v>
      </c>
      <c r="F67" s="109" t="s">
        <v>281</v>
      </c>
      <c r="G67" s="104">
        <v>3</v>
      </c>
      <c r="H67" s="150">
        <f>'Прил. 8'!I40+'Прил. 8'!I132</f>
        <v>388.1</v>
      </c>
      <c r="I67" s="150">
        <f>'Прил. 8'!J40+'Прил. 8'!J132</f>
        <v>0</v>
      </c>
      <c r="J67" s="150">
        <f>'Прил. 8'!K40+'Прил. 8'!K132</f>
        <v>0</v>
      </c>
    </row>
    <row r="68" spans="2:10" ht="14.25" customHeight="1">
      <c r="B68" s="168" t="s">
        <v>190</v>
      </c>
      <c r="C68" s="153" t="s">
        <v>183</v>
      </c>
      <c r="D68" s="153" t="s">
        <v>191</v>
      </c>
      <c r="E68" s="157"/>
      <c r="F68" s="109"/>
      <c r="G68" s="109"/>
      <c r="H68" s="150">
        <f>H69</f>
        <v>48.2</v>
      </c>
      <c r="I68" s="150">
        <f>I69</f>
        <v>3.4</v>
      </c>
      <c r="J68" s="150">
        <f>J69</f>
        <v>3</v>
      </c>
    </row>
    <row r="69" spans="2:10" ht="12.75" customHeight="1">
      <c r="B69" s="161" t="s">
        <v>274</v>
      </c>
      <c r="C69" s="109" t="s">
        <v>183</v>
      </c>
      <c r="D69" s="109" t="s">
        <v>191</v>
      </c>
      <c r="E69" s="109" t="s">
        <v>275</v>
      </c>
      <c r="F69" s="109"/>
      <c r="G69" s="109"/>
      <c r="H69" s="150">
        <f>H70</f>
        <v>48.2</v>
      </c>
      <c r="I69" s="150">
        <f>I70</f>
        <v>3.4</v>
      </c>
      <c r="J69" s="150">
        <f>J70</f>
        <v>3</v>
      </c>
    </row>
    <row r="70" spans="2:10" ht="45.75" customHeight="1">
      <c r="B70" s="154" t="s">
        <v>302</v>
      </c>
      <c r="C70" s="109" t="s">
        <v>183</v>
      </c>
      <c r="D70" s="109" t="s">
        <v>191</v>
      </c>
      <c r="E70" s="157" t="s">
        <v>303</v>
      </c>
      <c r="F70" s="109"/>
      <c r="G70" s="109"/>
      <c r="H70" s="150">
        <f>H71</f>
        <v>48.2</v>
      </c>
      <c r="I70" s="150">
        <f>I71</f>
        <v>3.4</v>
      </c>
      <c r="J70" s="150">
        <f>J71</f>
        <v>3</v>
      </c>
    </row>
    <row r="71" spans="2:10" ht="12.75" customHeight="1">
      <c r="B71" s="164" t="s">
        <v>286</v>
      </c>
      <c r="C71" s="109" t="s">
        <v>183</v>
      </c>
      <c r="D71" s="109" t="s">
        <v>191</v>
      </c>
      <c r="E71" s="157" t="s">
        <v>303</v>
      </c>
      <c r="F71" s="109" t="s">
        <v>287</v>
      </c>
      <c r="G71" s="109"/>
      <c r="H71" s="150">
        <f>H72</f>
        <v>48.2</v>
      </c>
      <c r="I71" s="150">
        <f>I72</f>
        <v>3.4</v>
      </c>
      <c r="J71" s="150">
        <f>J72</f>
        <v>3</v>
      </c>
    </row>
    <row r="72" spans="2:10" ht="12.75" customHeight="1">
      <c r="B72" s="164" t="s">
        <v>288</v>
      </c>
      <c r="C72" s="109" t="s">
        <v>183</v>
      </c>
      <c r="D72" s="109" t="s">
        <v>191</v>
      </c>
      <c r="E72" s="157" t="s">
        <v>303</v>
      </c>
      <c r="F72" s="109" t="s">
        <v>289</v>
      </c>
      <c r="G72" s="109"/>
      <c r="H72" s="150">
        <f>H73</f>
        <v>48.2</v>
      </c>
      <c r="I72" s="150">
        <f>I73</f>
        <v>3.4</v>
      </c>
      <c r="J72" s="150">
        <f>J73</f>
        <v>3</v>
      </c>
    </row>
    <row r="73" spans="2:10" ht="14.25" customHeight="1">
      <c r="B73" s="161" t="s">
        <v>272</v>
      </c>
      <c r="C73" s="109" t="s">
        <v>183</v>
      </c>
      <c r="D73" s="109" t="s">
        <v>191</v>
      </c>
      <c r="E73" s="157" t="s">
        <v>303</v>
      </c>
      <c r="F73" s="109" t="s">
        <v>289</v>
      </c>
      <c r="G73" s="109" t="s">
        <v>304</v>
      </c>
      <c r="H73" s="150">
        <f>'Прил. 8'!I138</f>
        <v>48.2</v>
      </c>
      <c r="I73" s="150">
        <f>'Прил. 8'!J138</f>
        <v>3.4</v>
      </c>
      <c r="J73" s="150">
        <f>'Прил. 8'!K138</f>
        <v>3</v>
      </c>
    </row>
    <row r="74" spans="2:10" ht="27.75" customHeight="1">
      <c r="B74" s="152" t="s">
        <v>192</v>
      </c>
      <c r="C74" s="153" t="s">
        <v>183</v>
      </c>
      <c r="D74" s="153" t="s">
        <v>193</v>
      </c>
      <c r="E74" s="109"/>
      <c r="F74" s="109"/>
      <c r="G74" s="109"/>
      <c r="H74" s="150">
        <f>H75</f>
        <v>4430</v>
      </c>
      <c r="I74" s="150">
        <f>I75</f>
        <v>2738.5</v>
      </c>
      <c r="J74" s="150">
        <f>J75</f>
        <v>3279</v>
      </c>
    </row>
    <row r="75" spans="2:10" ht="14.25" customHeight="1">
      <c r="B75" s="161" t="s">
        <v>274</v>
      </c>
      <c r="C75" s="109" t="s">
        <v>183</v>
      </c>
      <c r="D75" s="109" t="s">
        <v>193</v>
      </c>
      <c r="E75" s="162" t="s">
        <v>275</v>
      </c>
      <c r="F75" s="109"/>
      <c r="G75" s="109"/>
      <c r="H75" s="150">
        <f>H76+H86</f>
        <v>4430</v>
      </c>
      <c r="I75" s="150">
        <f>I76</f>
        <v>2738.5</v>
      </c>
      <c r="J75" s="150">
        <f>J76</f>
        <v>3279</v>
      </c>
    </row>
    <row r="76" spans="2:10" ht="15.75" customHeight="1">
      <c r="B76" s="166" t="s">
        <v>300</v>
      </c>
      <c r="C76" s="109" t="s">
        <v>183</v>
      </c>
      <c r="D76" s="109" t="s">
        <v>193</v>
      </c>
      <c r="E76" s="157" t="s">
        <v>301</v>
      </c>
      <c r="F76" s="109"/>
      <c r="G76" s="109"/>
      <c r="H76" s="150">
        <f>H77+H80+H83</f>
        <v>4345.8</v>
      </c>
      <c r="I76" s="150">
        <f>I77+I80</f>
        <v>2738.5</v>
      </c>
      <c r="J76" s="150">
        <f>J77+J80</f>
        <v>3279</v>
      </c>
    </row>
    <row r="77" spans="2:10" ht="40.5" customHeight="1">
      <c r="B77" s="154" t="s">
        <v>278</v>
      </c>
      <c r="C77" s="109" t="s">
        <v>183</v>
      </c>
      <c r="D77" s="109" t="s">
        <v>193</v>
      </c>
      <c r="E77" s="157" t="s">
        <v>301</v>
      </c>
      <c r="F77" s="109" t="s">
        <v>279</v>
      </c>
      <c r="G77" s="109"/>
      <c r="H77" s="150">
        <f>H78</f>
        <v>3698.1000000000004</v>
      </c>
      <c r="I77" s="150">
        <f>I78</f>
        <v>2414</v>
      </c>
      <c r="J77" s="150">
        <f>J78</f>
        <v>2966.5</v>
      </c>
    </row>
    <row r="78" spans="2:10" ht="12.75" customHeight="1">
      <c r="B78" s="161" t="s">
        <v>280</v>
      </c>
      <c r="C78" s="109" t="s">
        <v>183</v>
      </c>
      <c r="D78" s="109" t="s">
        <v>193</v>
      </c>
      <c r="E78" s="157" t="s">
        <v>301</v>
      </c>
      <c r="F78" s="109" t="s">
        <v>281</v>
      </c>
      <c r="G78" s="109"/>
      <c r="H78" s="150">
        <f>H79</f>
        <v>3698.1000000000004</v>
      </c>
      <c r="I78" s="150">
        <f>I79</f>
        <v>2414</v>
      </c>
      <c r="J78" s="150">
        <f>J79</f>
        <v>2966.5</v>
      </c>
    </row>
    <row r="79" spans="2:10" ht="14.25" customHeight="1">
      <c r="B79" s="161" t="s">
        <v>270</v>
      </c>
      <c r="C79" s="109" t="s">
        <v>183</v>
      </c>
      <c r="D79" s="109" t="s">
        <v>193</v>
      </c>
      <c r="E79" s="157" t="s">
        <v>301</v>
      </c>
      <c r="F79" s="109" t="s">
        <v>281</v>
      </c>
      <c r="G79" s="109">
        <v>2</v>
      </c>
      <c r="H79" s="150">
        <f>'Прил. 8'!I506+'Прил. 8'!I654+'Прил. 8'!I667</f>
        <v>3698.1000000000004</v>
      </c>
      <c r="I79" s="150">
        <f>'Прил. 8'!J506+'Прил. 8'!J654+'Прил. 8'!J667</f>
        <v>2414</v>
      </c>
      <c r="J79" s="150">
        <f>'Прил. 8'!K506+'Прил. 8'!K654+'Прил. 8'!K667</f>
        <v>2966.5</v>
      </c>
    </row>
    <row r="80" spans="2:10" ht="12.75" customHeight="1">
      <c r="B80" s="164" t="s">
        <v>286</v>
      </c>
      <c r="C80" s="109" t="s">
        <v>183</v>
      </c>
      <c r="D80" s="109" t="s">
        <v>193</v>
      </c>
      <c r="E80" s="157" t="s">
        <v>301</v>
      </c>
      <c r="F80" s="109" t="s">
        <v>287</v>
      </c>
      <c r="G80" s="109"/>
      <c r="H80" s="150">
        <f>H81</f>
        <v>637.7</v>
      </c>
      <c r="I80" s="150">
        <f>I81</f>
        <v>324.5</v>
      </c>
      <c r="J80" s="150">
        <f>J81</f>
        <v>312.5</v>
      </c>
    </row>
    <row r="81" spans="2:10" ht="12.75" customHeight="1">
      <c r="B81" s="164" t="s">
        <v>288</v>
      </c>
      <c r="C81" s="109" t="s">
        <v>183</v>
      </c>
      <c r="D81" s="109" t="s">
        <v>193</v>
      </c>
      <c r="E81" s="157" t="s">
        <v>301</v>
      </c>
      <c r="F81" s="109" t="s">
        <v>289</v>
      </c>
      <c r="G81" s="109"/>
      <c r="H81" s="150">
        <f>H82</f>
        <v>637.7</v>
      </c>
      <c r="I81" s="150">
        <f>I82</f>
        <v>324.5</v>
      </c>
      <c r="J81" s="150">
        <f>J82</f>
        <v>312.5</v>
      </c>
    </row>
    <row r="82" spans="2:10" ht="14.25" customHeight="1">
      <c r="B82" s="161" t="s">
        <v>270</v>
      </c>
      <c r="C82" s="109" t="s">
        <v>183</v>
      </c>
      <c r="D82" s="109" t="s">
        <v>193</v>
      </c>
      <c r="E82" s="157" t="s">
        <v>301</v>
      </c>
      <c r="F82" s="109" t="s">
        <v>289</v>
      </c>
      <c r="G82" s="109">
        <v>2</v>
      </c>
      <c r="H82" s="150">
        <f>'Прил. 8'!I509+'Прил. 8'!I657+'Прил. 8'!I670</f>
        <v>637.7</v>
      </c>
      <c r="I82" s="150">
        <f>'Прил. 8'!J509+'Прил. 8'!J657+'Прил. 8'!J670</f>
        <v>324.5</v>
      </c>
      <c r="J82" s="150">
        <f>'Прил. 8'!K509+'Прил. 8'!K657+'Прил. 8'!K670</f>
        <v>312.5</v>
      </c>
    </row>
    <row r="83" spans="2:10" ht="14.25" customHeight="1">
      <c r="B83" s="169" t="s">
        <v>290</v>
      </c>
      <c r="C83" s="109" t="s">
        <v>183</v>
      </c>
      <c r="D83" s="109" t="s">
        <v>193</v>
      </c>
      <c r="E83" s="157" t="s">
        <v>301</v>
      </c>
      <c r="F83" s="109" t="s">
        <v>291</v>
      </c>
      <c r="G83" s="109"/>
      <c r="H83" s="150">
        <f>H84</f>
        <v>10</v>
      </c>
      <c r="I83" s="150">
        <f>I84</f>
        <v>0</v>
      </c>
      <c r="J83" s="150">
        <f>J84</f>
        <v>0</v>
      </c>
    </row>
    <row r="84" spans="2:10" ht="14.25" customHeight="1">
      <c r="B84" s="169" t="s">
        <v>292</v>
      </c>
      <c r="C84" s="109" t="s">
        <v>183</v>
      </c>
      <c r="D84" s="109" t="s">
        <v>193</v>
      </c>
      <c r="E84" s="157" t="s">
        <v>301</v>
      </c>
      <c r="F84" s="109" t="s">
        <v>293</v>
      </c>
      <c r="G84" s="109"/>
      <c r="H84" s="150">
        <f>H85</f>
        <v>10</v>
      </c>
      <c r="I84" s="150">
        <f>I85</f>
        <v>0</v>
      </c>
      <c r="J84" s="150">
        <f>J85</f>
        <v>0</v>
      </c>
    </row>
    <row r="85" spans="2:10" ht="14.25" customHeight="1">
      <c r="B85" s="169" t="s">
        <v>270</v>
      </c>
      <c r="C85" s="109" t="s">
        <v>183</v>
      </c>
      <c r="D85" s="109" t="s">
        <v>193</v>
      </c>
      <c r="E85" s="157" t="s">
        <v>301</v>
      </c>
      <c r="F85" s="109" t="s">
        <v>293</v>
      </c>
      <c r="G85" s="109" t="s">
        <v>294</v>
      </c>
      <c r="H85" s="150">
        <f>'Прил. 8'!I512</f>
        <v>10</v>
      </c>
      <c r="I85" s="150"/>
      <c r="J85" s="150"/>
    </row>
    <row r="86" spans="2:10" ht="40.5" customHeight="1">
      <c r="B86" s="158" t="s">
        <v>282</v>
      </c>
      <c r="C86" s="109" t="s">
        <v>183</v>
      </c>
      <c r="D86" s="109" t="s">
        <v>193</v>
      </c>
      <c r="E86" s="159" t="s">
        <v>275</v>
      </c>
      <c r="F86" s="109"/>
      <c r="G86" s="109"/>
      <c r="H86" s="150">
        <f>H87</f>
        <v>84.2</v>
      </c>
      <c r="I86" s="150">
        <f>I87</f>
        <v>0</v>
      </c>
      <c r="J86" s="150">
        <f>J87</f>
        <v>0</v>
      </c>
    </row>
    <row r="87" spans="2:10" ht="40.5" customHeight="1">
      <c r="B87" s="160" t="s">
        <v>278</v>
      </c>
      <c r="C87" s="109" t="s">
        <v>183</v>
      </c>
      <c r="D87" s="109" t="s">
        <v>193</v>
      </c>
      <c r="E87" s="159" t="s">
        <v>283</v>
      </c>
      <c r="F87" s="109" t="s">
        <v>279</v>
      </c>
      <c r="G87" s="104"/>
      <c r="H87" s="150">
        <f>H88</f>
        <v>84.2</v>
      </c>
      <c r="I87" s="150">
        <f>I88</f>
        <v>0</v>
      </c>
      <c r="J87" s="150">
        <f>J88</f>
        <v>0</v>
      </c>
    </row>
    <row r="88" spans="2:10" ht="14.25" customHeight="1">
      <c r="B88" s="161" t="s">
        <v>280</v>
      </c>
      <c r="C88" s="109" t="s">
        <v>183</v>
      </c>
      <c r="D88" s="109" t="s">
        <v>193</v>
      </c>
      <c r="E88" s="159" t="s">
        <v>283</v>
      </c>
      <c r="F88" s="109" t="s">
        <v>281</v>
      </c>
      <c r="G88" s="104"/>
      <c r="H88" s="150">
        <f>H89</f>
        <v>84.2</v>
      </c>
      <c r="I88" s="150">
        <f>I89</f>
        <v>0</v>
      </c>
      <c r="J88" s="150">
        <f>J89</f>
        <v>0</v>
      </c>
    </row>
    <row r="89" spans="2:10" ht="14.25" customHeight="1">
      <c r="B89" s="161" t="s">
        <v>271</v>
      </c>
      <c r="C89" s="109" t="s">
        <v>183</v>
      </c>
      <c r="D89" s="109" t="s">
        <v>193</v>
      </c>
      <c r="E89" s="159" t="s">
        <v>283</v>
      </c>
      <c r="F89" s="109" t="s">
        <v>281</v>
      </c>
      <c r="G89" s="104">
        <v>3</v>
      </c>
      <c r="H89" s="150">
        <f>'Прил. 8'!I516</f>
        <v>84.2</v>
      </c>
      <c r="I89" s="150">
        <f>'Прил. 8'!J516</f>
        <v>0</v>
      </c>
      <c r="J89" s="150">
        <f>'Прил. 8'!K516</f>
        <v>0</v>
      </c>
    </row>
    <row r="90" spans="2:10" ht="12.75" customHeight="1">
      <c r="B90" s="164" t="s">
        <v>194</v>
      </c>
      <c r="C90" s="153" t="s">
        <v>183</v>
      </c>
      <c r="D90" s="153" t="s">
        <v>195</v>
      </c>
      <c r="E90" s="162"/>
      <c r="F90" s="109"/>
      <c r="G90" s="109"/>
      <c r="H90" s="150">
        <f>H91</f>
        <v>100</v>
      </c>
      <c r="I90" s="150">
        <f>I91</f>
        <v>100</v>
      </c>
      <c r="J90" s="150">
        <f>J91</f>
        <v>100</v>
      </c>
    </row>
    <row r="91" spans="2:10" ht="12.75" customHeight="1">
      <c r="B91" s="164" t="s">
        <v>274</v>
      </c>
      <c r="C91" s="109" t="s">
        <v>183</v>
      </c>
      <c r="D91" s="109" t="s">
        <v>195</v>
      </c>
      <c r="E91" s="162" t="s">
        <v>275</v>
      </c>
      <c r="F91" s="109"/>
      <c r="G91" s="109"/>
      <c r="H91" s="150">
        <f>H92</f>
        <v>100</v>
      </c>
      <c r="I91" s="150">
        <f>I92</f>
        <v>100</v>
      </c>
      <c r="J91" s="150">
        <f>J92</f>
        <v>100</v>
      </c>
    </row>
    <row r="92" spans="2:10" ht="12.75" customHeight="1">
      <c r="B92" s="164" t="s">
        <v>305</v>
      </c>
      <c r="C92" s="109" t="s">
        <v>183</v>
      </c>
      <c r="D92" s="109" t="s">
        <v>195</v>
      </c>
      <c r="E92" s="157" t="s">
        <v>306</v>
      </c>
      <c r="F92" s="109"/>
      <c r="G92" s="109"/>
      <c r="H92" s="150">
        <f>H93</f>
        <v>100</v>
      </c>
      <c r="I92" s="150">
        <f>I93</f>
        <v>100</v>
      </c>
      <c r="J92" s="150">
        <f>J93</f>
        <v>100</v>
      </c>
    </row>
    <row r="93" spans="2:10" ht="12.75" customHeight="1">
      <c r="B93" s="164" t="s">
        <v>290</v>
      </c>
      <c r="C93" s="109" t="s">
        <v>183</v>
      </c>
      <c r="D93" s="109" t="s">
        <v>195</v>
      </c>
      <c r="E93" s="157" t="s">
        <v>306</v>
      </c>
      <c r="F93" s="109" t="s">
        <v>291</v>
      </c>
      <c r="G93" s="109"/>
      <c r="H93" s="150">
        <f>H94</f>
        <v>100</v>
      </c>
      <c r="I93" s="150">
        <f>I94</f>
        <v>100</v>
      </c>
      <c r="J93" s="150">
        <f>J94</f>
        <v>100</v>
      </c>
    </row>
    <row r="94" spans="2:10" ht="12.75" customHeight="1">
      <c r="B94" s="164" t="s">
        <v>307</v>
      </c>
      <c r="C94" s="109" t="s">
        <v>183</v>
      </c>
      <c r="D94" s="109" t="s">
        <v>195</v>
      </c>
      <c r="E94" s="157" t="s">
        <v>306</v>
      </c>
      <c r="F94" s="109" t="s">
        <v>308</v>
      </c>
      <c r="G94" s="109"/>
      <c r="H94" s="150">
        <f>H95</f>
        <v>100</v>
      </c>
      <c r="I94" s="150">
        <f>I95</f>
        <v>100</v>
      </c>
      <c r="J94" s="150">
        <f>J95</f>
        <v>100</v>
      </c>
    </row>
    <row r="95" spans="2:10" ht="14.25" customHeight="1">
      <c r="B95" s="161" t="s">
        <v>270</v>
      </c>
      <c r="C95" s="109" t="s">
        <v>183</v>
      </c>
      <c r="D95" s="109" t="s">
        <v>195</v>
      </c>
      <c r="E95" s="157" t="s">
        <v>306</v>
      </c>
      <c r="F95" s="109" t="s">
        <v>308</v>
      </c>
      <c r="G95" s="109">
        <v>2</v>
      </c>
      <c r="H95" s="150">
        <f>'Прил. 8'!I144</f>
        <v>100</v>
      </c>
      <c r="I95" s="150">
        <f>'Прил. 8'!J144</f>
        <v>100</v>
      </c>
      <c r="J95" s="150">
        <f>'Прил. 8'!K144</f>
        <v>100</v>
      </c>
    </row>
    <row r="96" spans="2:10" ht="12.75" customHeight="1" hidden="1">
      <c r="B96" s="164"/>
      <c r="C96" s="109"/>
      <c r="D96" s="109"/>
      <c r="E96" s="162"/>
      <c r="F96" s="109"/>
      <c r="G96" s="109"/>
      <c r="H96" s="150">
        <f>H97+H104+H122+H129+H135+H141+H147+H153</f>
        <v>20427.899999999998</v>
      </c>
      <c r="I96" s="150"/>
      <c r="J96" s="150"/>
    </row>
    <row r="97" spans="2:10" ht="18.75" customHeight="1" hidden="1">
      <c r="B97" s="164"/>
      <c r="C97" s="109"/>
      <c r="D97" s="109"/>
      <c r="E97" s="109"/>
      <c r="F97" s="109"/>
      <c r="G97" s="109"/>
      <c r="H97" s="150">
        <f>H99</f>
        <v>0</v>
      </c>
      <c r="I97" s="150"/>
      <c r="J97" s="150"/>
    </row>
    <row r="98" spans="2:10" ht="25.5" customHeight="1" hidden="1">
      <c r="B98" s="161"/>
      <c r="C98" s="109"/>
      <c r="D98" s="109"/>
      <c r="E98" s="109"/>
      <c r="F98" s="109"/>
      <c r="G98" s="109"/>
      <c r="H98" s="150">
        <f>H99</f>
        <v>0</v>
      </c>
      <c r="I98" s="150"/>
      <c r="J98" s="150"/>
    </row>
    <row r="99" spans="2:10" ht="12.75" customHeight="1" hidden="1">
      <c r="B99" s="166"/>
      <c r="C99" s="109"/>
      <c r="D99" s="109"/>
      <c r="E99" s="109"/>
      <c r="F99" s="109"/>
      <c r="G99" s="109"/>
      <c r="H99" s="150">
        <f>H100</f>
        <v>0</v>
      </c>
      <c r="I99" s="150"/>
      <c r="J99" s="150"/>
    </row>
    <row r="100" spans="2:10" ht="12.75" customHeight="1" hidden="1">
      <c r="B100" s="164"/>
      <c r="C100" s="109"/>
      <c r="D100" s="109"/>
      <c r="E100" s="109"/>
      <c r="F100" s="109"/>
      <c r="G100" s="109"/>
      <c r="H100" s="150">
        <f>H101</f>
        <v>0</v>
      </c>
      <c r="I100" s="150"/>
      <c r="J100" s="150"/>
    </row>
    <row r="101" spans="2:10" ht="12.75" customHeight="1" hidden="1">
      <c r="B101" s="164"/>
      <c r="C101" s="109"/>
      <c r="D101" s="109"/>
      <c r="E101" s="109"/>
      <c r="F101" s="109"/>
      <c r="G101" s="109"/>
      <c r="H101" s="150">
        <f>H102</f>
        <v>0</v>
      </c>
      <c r="I101" s="150"/>
      <c r="J101" s="150"/>
    </row>
    <row r="102" spans="2:10" ht="14.25" customHeight="1" hidden="1">
      <c r="B102" s="161"/>
      <c r="C102" s="109"/>
      <c r="D102" s="109"/>
      <c r="E102" s="109"/>
      <c r="F102" s="109"/>
      <c r="G102" s="109">
        <v>2</v>
      </c>
      <c r="H102" s="150"/>
      <c r="I102" s="150"/>
      <c r="J102" s="150"/>
    </row>
    <row r="103" spans="2:10" ht="14.25" customHeight="1">
      <c r="B103" s="170" t="s">
        <v>196</v>
      </c>
      <c r="C103" s="153" t="s">
        <v>183</v>
      </c>
      <c r="D103" s="153" t="s">
        <v>197</v>
      </c>
      <c r="E103" s="109"/>
      <c r="F103" s="109"/>
      <c r="G103" s="109"/>
      <c r="H103" s="150">
        <f>H104+H122+H199+H206+H217+H221+H248+H192+H244+H157+H259+H213+H187+H237+H263</f>
        <v>21014.9</v>
      </c>
      <c r="I103" s="150">
        <f>I104+I122+I199+I206+I217+I221+I248+I192+I244+I157+I259+I213+I187</f>
        <v>10020.199999999999</v>
      </c>
      <c r="J103" s="150">
        <f>J104+J122+J199+J206+J217+J221+J248+J192+J244+J157+J259+J213+J187</f>
        <v>10729.1</v>
      </c>
    </row>
    <row r="104" spans="2:10" ht="28.5" customHeight="1">
      <c r="B104" s="171" t="s">
        <v>309</v>
      </c>
      <c r="C104" s="109" t="s">
        <v>183</v>
      </c>
      <c r="D104" s="109" t="s">
        <v>197</v>
      </c>
      <c r="E104" s="172" t="s">
        <v>310</v>
      </c>
      <c r="F104" s="109"/>
      <c r="G104" s="109"/>
      <c r="H104" s="150">
        <f>H105+H111</f>
        <v>11.3</v>
      </c>
      <c r="I104" s="150">
        <f>I105+I111</f>
        <v>11.3</v>
      </c>
      <c r="J104" s="150">
        <f>J105+J111</f>
        <v>0</v>
      </c>
    </row>
    <row r="105" spans="2:10" ht="12.75" customHeight="1">
      <c r="B105" s="166" t="s">
        <v>298</v>
      </c>
      <c r="C105" s="109" t="s">
        <v>183</v>
      </c>
      <c r="D105" s="109" t="s">
        <v>197</v>
      </c>
      <c r="E105" s="173" t="s">
        <v>311</v>
      </c>
      <c r="F105" s="109"/>
      <c r="G105" s="109"/>
      <c r="H105" s="150">
        <f>H107</f>
        <v>11.3</v>
      </c>
      <c r="I105" s="150">
        <f>I108</f>
        <v>11.3</v>
      </c>
      <c r="J105" s="150">
        <f>J107</f>
        <v>0</v>
      </c>
    </row>
    <row r="106" spans="2:10" ht="12.75" customHeight="1">
      <c r="B106" s="174"/>
      <c r="C106" s="109"/>
      <c r="D106" s="109"/>
      <c r="E106" s="173"/>
      <c r="F106" s="109"/>
      <c r="G106" s="109"/>
      <c r="H106" s="150">
        <f>H107</f>
        <v>11.3</v>
      </c>
      <c r="I106" s="150"/>
      <c r="J106" s="150"/>
    </row>
    <row r="107" spans="2:10" ht="12.75" customHeight="1">
      <c r="B107" s="175"/>
      <c r="C107" s="109"/>
      <c r="D107" s="109"/>
      <c r="E107" s="173"/>
      <c r="F107" s="109"/>
      <c r="G107" s="109"/>
      <c r="H107" s="150">
        <f>H108</f>
        <v>11.3</v>
      </c>
      <c r="I107" s="150"/>
      <c r="J107" s="150"/>
    </row>
    <row r="108" spans="2:10" ht="14.25" customHeight="1">
      <c r="B108" s="164" t="s">
        <v>286</v>
      </c>
      <c r="C108" s="109" t="s">
        <v>183</v>
      </c>
      <c r="D108" s="109" t="s">
        <v>197</v>
      </c>
      <c r="E108" s="173" t="s">
        <v>311</v>
      </c>
      <c r="F108" s="109" t="s">
        <v>287</v>
      </c>
      <c r="G108" s="109"/>
      <c r="H108" s="150">
        <f>H109</f>
        <v>11.3</v>
      </c>
      <c r="I108" s="150">
        <f>I109</f>
        <v>11.3</v>
      </c>
      <c r="J108" s="150">
        <f>J109</f>
        <v>0</v>
      </c>
    </row>
    <row r="109" spans="2:10" ht="14.25" customHeight="1">
      <c r="B109" s="164" t="s">
        <v>288</v>
      </c>
      <c r="C109" s="109" t="s">
        <v>183</v>
      </c>
      <c r="D109" s="109" t="s">
        <v>197</v>
      </c>
      <c r="E109" s="173" t="s">
        <v>311</v>
      </c>
      <c r="F109" s="109" t="s">
        <v>289</v>
      </c>
      <c r="G109" s="109"/>
      <c r="H109" s="150">
        <f>H110</f>
        <v>11.3</v>
      </c>
      <c r="I109" s="150">
        <f>I110</f>
        <v>11.3</v>
      </c>
      <c r="J109" s="150">
        <f>J110</f>
        <v>0</v>
      </c>
    </row>
    <row r="110" spans="2:10" ht="14.25" customHeight="1">
      <c r="B110" s="161" t="s">
        <v>270</v>
      </c>
      <c r="C110" s="109" t="s">
        <v>183</v>
      </c>
      <c r="D110" s="109" t="s">
        <v>197</v>
      </c>
      <c r="E110" s="173" t="s">
        <v>311</v>
      </c>
      <c r="F110" s="109" t="s">
        <v>289</v>
      </c>
      <c r="G110" s="109" t="s">
        <v>294</v>
      </c>
      <c r="H110" s="150">
        <f>'Прил. 8'!I159</f>
        <v>11.3</v>
      </c>
      <c r="I110" s="150">
        <f>'Прил. 8'!J159</f>
        <v>11.3</v>
      </c>
      <c r="J110" s="150">
        <f>'Прил. 8'!K159</f>
        <v>0</v>
      </c>
    </row>
    <row r="111" spans="2:10" ht="12.75" customHeight="1" hidden="1">
      <c r="B111" s="161"/>
      <c r="C111" s="109"/>
      <c r="D111" s="109"/>
      <c r="E111" s="172"/>
      <c r="F111" s="109"/>
      <c r="G111" s="109"/>
      <c r="H111" s="150">
        <f>H112+H117</f>
        <v>0</v>
      </c>
      <c r="I111" s="150"/>
      <c r="J111" s="150"/>
    </row>
    <row r="112" spans="2:10" ht="12.75" customHeight="1" hidden="1">
      <c r="B112" s="164"/>
      <c r="C112" s="109"/>
      <c r="D112" s="109"/>
      <c r="E112" s="172"/>
      <c r="F112" s="109"/>
      <c r="G112" s="109"/>
      <c r="H112" s="150">
        <f>H113</f>
        <v>0</v>
      </c>
      <c r="I112" s="150"/>
      <c r="J112" s="150"/>
    </row>
    <row r="113" spans="2:10" ht="12.75" customHeight="1" hidden="1">
      <c r="B113" s="164"/>
      <c r="C113" s="109"/>
      <c r="D113" s="109"/>
      <c r="E113" s="172"/>
      <c r="F113" s="109"/>
      <c r="G113" s="109"/>
      <c r="H113" s="150">
        <f>H114</f>
        <v>0</v>
      </c>
      <c r="I113" s="150"/>
      <c r="J113" s="150"/>
    </row>
    <row r="114" spans="2:10" ht="12.75" customHeight="1" hidden="1">
      <c r="B114" s="164"/>
      <c r="C114" s="109"/>
      <c r="D114" s="109"/>
      <c r="E114" s="172"/>
      <c r="F114" s="109" t="s">
        <v>287</v>
      </c>
      <c r="G114" s="109"/>
      <c r="H114" s="150">
        <f>H115</f>
        <v>0</v>
      </c>
      <c r="I114" s="150"/>
      <c r="J114" s="150"/>
    </row>
    <row r="115" spans="2:10" ht="12.75" customHeight="1" hidden="1">
      <c r="B115" s="164"/>
      <c r="C115" s="109"/>
      <c r="D115" s="109"/>
      <c r="E115" s="172"/>
      <c r="F115" s="109" t="s">
        <v>289</v>
      </c>
      <c r="G115" s="109"/>
      <c r="H115" s="150">
        <f>H116</f>
        <v>0</v>
      </c>
      <c r="I115" s="150"/>
      <c r="J115" s="150"/>
    </row>
    <row r="116" spans="2:10" ht="14.25" customHeight="1" hidden="1">
      <c r="B116" s="161"/>
      <c r="C116" s="109"/>
      <c r="D116" s="109"/>
      <c r="E116" s="172"/>
      <c r="F116" s="109" t="s">
        <v>289</v>
      </c>
      <c r="G116" s="109">
        <v>2</v>
      </c>
      <c r="H116" s="150"/>
      <c r="I116" s="150"/>
      <c r="J116" s="150"/>
    </row>
    <row r="117" spans="2:10" ht="12.75" customHeight="1" hidden="1">
      <c r="B117" s="164"/>
      <c r="C117" s="109"/>
      <c r="D117" s="109"/>
      <c r="E117" s="173"/>
      <c r="F117" s="109"/>
      <c r="G117" s="109"/>
      <c r="H117" s="150">
        <f>H119</f>
        <v>0</v>
      </c>
      <c r="I117" s="150"/>
      <c r="J117" s="150"/>
    </row>
    <row r="118" spans="2:10" ht="12.75" customHeight="1" hidden="1">
      <c r="B118" s="164"/>
      <c r="C118" s="109"/>
      <c r="D118" s="109"/>
      <c r="E118" s="173"/>
      <c r="F118" s="109"/>
      <c r="G118" s="109"/>
      <c r="H118" s="150">
        <f>H119</f>
        <v>0</v>
      </c>
      <c r="I118" s="150"/>
      <c r="J118" s="150"/>
    </row>
    <row r="119" spans="2:10" ht="12.75" customHeight="1" hidden="1">
      <c r="B119" s="164"/>
      <c r="C119" s="109"/>
      <c r="D119" s="109"/>
      <c r="E119" s="173"/>
      <c r="F119" s="109" t="s">
        <v>287</v>
      </c>
      <c r="G119" s="109"/>
      <c r="H119" s="150">
        <f>H120</f>
        <v>0</v>
      </c>
      <c r="I119" s="150"/>
      <c r="J119" s="150"/>
    </row>
    <row r="120" spans="2:10" ht="12.75" customHeight="1" hidden="1">
      <c r="B120" s="164"/>
      <c r="C120" s="109"/>
      <c r="D120" s="109"/>
      <c r="E120" s="173"/>
      <c r="F120" s="109" t="s">
        <v>289</v>
      </c>
      <c r="G120" s="109"/>
      <c r="H120" s="150">
        <f>H121</f>
        <v>0</v>
      </c>
      <c r="I120" s="150"/>
      <c r="J120" s="150"/>
    </row>
    <row r="121" spans="2:10" ht="14.25" customHeight="1" hidden="1">
      <c r="B121" s="161"/>
      <c r="C121" s="109"/>
      <c r="D121" s="109"/>
      <c r="E121" s="173"/>
      <c r="F121" s="109" t="s">
        <v>289</v>
      </c>
      <c r="G121" s="109">
        <v>2</v>
      </c>
      <c r="H121" s="150"/>
      <c r="I121" s="150"/>
      <c r="J121" s="150"/>
    </row>
    <row r="122" spans="2:10" ht="32.25" customHeight="1">
      <c r="B122" s="176" t="s">
        <v>312</v>
      </c>
      <c r="C122" s="108" t="s">
        <v>183</v>
      </c>
      <c r="D122" s="108" t="s">
        <v>197</v>
      </c>
      <c r="E122" s="177" t="s">
        <v>296</v>
      </c>
      <c r="F122" s="108"/>
      <c r="G122" s="108"/>
      <c r="H122" s="149">
        <f>H128+H156</f>
        <v>1208</v>
      </c>
      <c r="I122" s="149">
        <f>I128+I156</f>
        <v>30</v>
      </c>
      <c r="J122" s="149">
        <f>J128+J156</f>
        <v>30</v>
      </c>
    </row>
    <row r="123" spans="2:10" ht="12.75" customHeight="1" hidden="1">
      <c r="B123" s="166"/>
      <c r="C123" s="109"/>
      <c r="D123" s="109"/>
      <c r="E123" s="172" t="s">
        <v>313</v>
      </c>
      <c r="F123" s="109"/>
      <c r="G123" s="109"/>
      <c r="H123" s="150">
        <f>H124</f>
        <v>1199</v>
      </c>
      <c r="I123" s="150"/>
      <c r="J123" s="150"/>
    </row>
    <row r="124" spans="2:10" ht="12.75" customHeight="1" hidden="1">
      <c r="B124" s="166"/>
      <c r="C124" s="109"/>
      <c r="D124" s="109"/>
      <c r="E124" s="172" t="s">
        <v>313</v>
      </c>
      <c r="F124" s="109"/>
      <c r="G124" s="109"/>
      <c r="H124" s="150">
        <f>H125</f>
        <v>1199</v>
      </c>
      <c r="I124" s="150"/>
      <c r="J124" s="150"/>
    </row>
    <row r="125" spans="2:10" ht="12.75" customHeight="1">
      <c r="B125" s="166" t="s">
        <v>298</v>
      </c>
      <c r="C125" s="109" t="s">
        <v>183</v>
      </c>
      <c r="D125" s="109" t="s">
        <v>197</v>
      </c>
      <c r="E125" s="173" t="s">
        <v>314</v>
      </c>
      <c r="F125" s="109"/>
      <c r="G125" s="109"/>
      <c r="H125" s="150">
        <f>H126</f>
        <v>1199</v>
      </c>
      <c r="I125" s="150">
        <f>I126</f>
        <v>21</v>
      </c>
      <c r="J125" s="150">
        <f>J126</f>
        <v>21</v>
      </c>
    </row>
    <row r="126" spans="2:10" ht="12.75" customHeight="1">
      <c r="B126" s="164" t="s">
        <v>286</v>
      </c>
      <c r="C126" s="109" t="s">
        <v>183</v>
      </c>
      <c r="D126" s="109" t="s">
        <v>197</v>
      </c>
      <c r="E126" s="173" t="s">
        <v>314</v>
      </c>
      <c r="F126" s="109" t="s">
        <v>287</v>
      </c>
      <c r="G126" s="109"/>
      <c r="H126" s="150">
        <f>H127</f>
        <v>1199</v>
      </c>
      <c r="I126" s="150">
        <f>I127</f>
        <v>21</v>
      </c>
      <c r="J126" s="150">
        <f>J127</f>
        <v>21</v>
      </c>
    </row>
    <row r="127" spans="2:10" ht="12.75" customHeight="1">
      <c r="B127" s="164" t="s">
        <v>288</v>
      </c>
      <c r="C127" s="109" t="s">
        <v>183</v>
      </c>
      <c r="D127" s="109" t="s">
        <v>197</v>
      </c>
      <c r="E127" s="173" t="s">
        <v>314</v>
      </c>
      <c r="F127" s="109" t="s">
        <v>289</v>
      </c>
      <c r="G127" s="109"/>
      <c r="H127" s="150">
        <f>H128</f>
        <v>1199</v>
      </c>
      <c r="I127" s="150">
        <f>I128</f>
        <v>21</v>
      </c>
      <c r="J127" s="150">
        <f>J128</f>
        <v>21</v>
      </c>
    </row>
    <row r="128" spans="2:10" ht="14.25" customHeight="1">
      <c r="B128" s="161" t="s">
        <v>270</v>
      </c>
      <c r="C128" s="109" t="s">
        <v>183</v>
      </c>
      <c r="D128" s="109" t="s">
        <v>197</v>
      </c>
      <c r="E128" s="173" t="s">
        <v>314</v>
      </c>
      <c r="F128" s="109" t="s">
        <v>289</v>
      </c>
      <c r="G128" s="109">
        <v>2</v>
      </c>
      <c r="H128" s="150">
        <f>'Прил. 8'!I177</f>
        <v>1199</v>
      </c>
      <c r="I128" s="150">
        <f>'Прил. 8'!J177</f>
        <v>21</v>
      </c>
      <c r="J128" s="150">
        <f>'Прил. 8'!K177</f>
        <v>21</v>
      </c>
    </row>
    <row r="129" spans="2:10" ht="25.5" customHeight="1" hidden="1">
      <c r="B129" s="151"/>
      <c r="C129" s="109"/>
      <c r="D129" s="109"/>
      <c r="E129" s="178"/>
      <c r="F129" s="109"/>
      <c r="G129" s="109"/>
      <c r="H129" s="150">
        <f>H130</f>
        <v>0</v>
      </c>
      <c r="I129" s="150"/>
      <c r="J129" s="150"/>
    </row>
    <row r="130" spans="2:10" ht="12.75" customHeight="1" hidden="1">
      <c r="B130" s="161"/>
      <c r="C130" s="109"/>
      <c r="D130" s="109"/>
      <c r="E130" s="178"/>
      <c r="F130" s="109"/>
      <c r="G130" s="109"/>
      <c r="H130" s="150">
        <f>H131</f>
        <v>0</v>
      </c>
      <c r="I130" s="150"/>
      <c r="J130" s="150"/>
    </row>
    <row r="131" spans="2:10" ht="12.75" customHeight="1" hidden="1">
      <c r="B131" s="166"/>
      <c r="C131" s="109"/>
      <c r="D131" s="109"/>
      <c r="E131" s="178"/>
      <c r="F131" s="109"/>
      <c r="G131" s="109"/>
      <c r="H131" s="150">
        <f>H132</f>
        <v>0</v>
      </c>
      <c r="I131" s="150"/>
      <c r="J131" s="150"/>
    </row>
    <row r="132" spans="2:10" ht="12.75" customHeight="1" hidden="1">
      <c r="B132" s="164"/>
      <c r="C132" s="109"/>
      <c r="D132" s="109"/>
      <c r="E132" s="178"/>
      <c r="F132" s="109" t="s">
        <v>287</v>
      </c>
      <c r="G132" s="109"/>
      <c r="H132" s="150">
        <f>H133</f>
        <v>0</v>
      </c>
      <c r="I132" s="150"/>
      <c r="J132" s="150"/>
    </row>
    <row r="133" spans="2:10" ht="12.75" customHeight="1" hidden="1">
      <c r="B133" s="164"/>
      <c r="C133" s="109"/>
      <c r="D133" s="109"/>
      <c r="E133" s="178"/>
      <c r="F133" s="109" t="s">
        <v>289</v>
      </c>
      <c r="G133" s="109"/>
      <c r="H133" s="150">
        <f>H134</f>
        <v>0</v>
      </c>
      <c r="I133" s="150"/>
      <c r="J133" s="150"/>
    </row>
    <row r="134" spans="2:10" ht="14.25" customHeight="1" hidden="1">
      <c r="B134" s="161"/>
      <c r="C134" s="109"/>
      <c r="D134" s="109"/>
      <c r="E134" s="178"/>
      <c r="F134" s="109" t="s">
        <v>289</v>
      </c>
      <c r="G134" s="109" t="s">
        <v>294</v>
      </c>
      <c r="H134" s="150"/>
      <c r="I134" s="150"/>
      <c r="J134" s="150"/>
    </row>
    <row r="135" spans="2:10" ht="25.5" customHeight="1" hidden="1">
      <c r="B135" s="151"/>
      <c r="C135" s="109"/>
      <c r="D135" s="109"/>
      <c r="E135" s="178"/>
      <c r="F135" s="109"/>
      <c r="G135" s="109"/>
      <c r="H135" s="150">
        <f>H137</f>
        <v>0</v>
      </c>
      <c r="I135" s="150"/>
      <c r="J135" s="150"/>
    </row>
    <row r="136" spans="2:10" ht="12.75" customHeight="1" hidden="1">
      <c r="B136" s="161"/>
      <c r="C136" s="109"/>
      <c r="D136" s="109"/>
      <c r="E136" s="178"/>
      <c r="F136" s="109"/>
      <c r="G136" s="109"/>
      <c r="H136" s="150">
        <f>H137</f>
        <v>0</v>
      </c>
      <c r="I136" s="150"/>
      <c r="J136" s="150"/>
    </row>
    <row r="137" spans="2:10" ht="12.75" customHeight="1" hidden="1">
      <c r="B137" s="166"/>
      <c r="C137" s="109"/>
      <c r="D137" s="109"/>
      <c r="E137" s="178"/>
      <c r="F137" s="109"/>
      <c r="G137" s="109"/>
      <c r="H137" s="150">
        <f>H138</f>
        <v>0</v>
      </c>
      <c r="I137" s="150"/>
      <c r="J137" s="150"/>
    </row>
    <row r="138" spans="2:10" ht="12.75" customHeight="1" hidden="1">
      <c r="B138" s="164"/>
      <c r="C138" s="109"/>
      <c r="D138" s="109"/>
      <c r="E138" s="178"/>
      <c r="F138" s="109" t="s">
        <v>287</v>
      </c>
      <c r="G138" s="109"/>
      <c r="H138" s="150">
        <f>H139</f>
        <v>0</v>
      </c>
      <c r="I138" s="150"/>
      <c r="J138" s="150"/>
    </row>
    <row r="139" spans="2:10" ht="12.75" customHeight="1" hidden="1">
      <c r="B139" s="164"/>
      <c r="C139" s="109"/>
      <c r="D139" s="109"/>
      <c r="E139" s="178"/>
      <c r="F139" s="109" t="s">
        <v>289</v>
      </c>
      <c r="G139" s="109"/>
      <c r="H139" s="150">
        <f>H140</f>
        <v>0</v>
      </c>
      <c r="I139" s="150"/>
      <c r="J139" s="150"/>
    </row>
    <row r="140" spans="2:10" ht="14.25" customHeight="1" hidden="1">
      <c r="B140" s="161"/>
      <c r="C140" s="109"/>
      <c r="D140" s="109"/>
      <c r="E140" s="178"/>
      <c r="F140" s="109" t="s">
        <v>289</v>
      </c>
      <c r="G140" s="109">
        <v>2</v>
      </c>
      <c r="H140" s="150"/>
      <c r="I140" s="150"/>
      <c r="J140" s="150"/>
    </row>
    <row r="141" spans="2:10" ht="12.75" customHeight="1" hidden="1">
      <c r="B141" s="151"/>
      <c r="C141" s="109"/>
      <c r="D141" s="109"/>
      <c r="E141" s="157"/>
      <c r="F141" s="109"/>
      <c r="G141" s="109"/>
      <c r="H141" s="150">
        <f>H142</f>
        <v>0</v>
      </c>
      <c r="I141" s="150"/>
      <c r="J141" s="150"/>
    </row>
    <row r="142" spans="2:10" ht="12.75" customHeight="1" hidden="1">
      <c r="B142" s="161"/>
      <c r="C142" s="109"/>
      <c r="D142" s="109"/>
      <c r="E142" s="157"/>
      <c r="F142" s="109"/>
      <c r="G142" s="109"/>
      <c r="H142" s="150">
        <f>H143</f>
        <v>0</v>
      </c>
      <c r="I142" s="150"/>
      <c r="J142" s="150"/>
    </row>
    <row r="143" spans="2:10" ht="12.75" customHeight="1" hidden="1">
      <c r="B143" s="166"/>
      <c r="C143" s="109"/>
      <c r="D143" s="109"/>
      <c r="E143" s="157"/>
      <c r="F143" s="109"/>
      <c r="G143" s="109"/>
      <c r="H143" s="150">
        <f>H144</f>
        <v>0</v>
      </c>
      <c r="I143" s="150"/>
      <c r="J143" s="150"/>
    </row>
    <row r="144" spans="2:10" ht="12.75" customHeight="1" hidden="1">
      <c r="B144" s="164"/>
      <c r="C144" s="109"/>
      <c r="D144" s="109"/>
      <c r="E144" s="157"/>
      <c r="F144" s="109" t="s">
        <v>287</v>
      </c>
      <c r="G144" s="109"/>
      <c r="H144" s="150">
        <f>H145</f>
        <v>0</v>
      </c>
      <c r="I144" s="150"/>
      <c r="J144" s="150"/>
    </row>
    <row r="145" spans="2:10" ht="12.75" customHeight="1" hidden="1">
      <c r="B145" s="164"/>
      <c r="C145" s="109"/>
      <c r="D145" s="109"/>
      <c r="E145" s="157"/>
      <c r="F145" s="109" t="s">
        <v>289</v>
      </c>
      <c r="G145" s="109"/>
      <c r="H145" s="150">
        <f>H146</f>
        <v>0</v>
      </c>
      <c r="I145" s="150"/>
      <c r="J145" s="150"/>
    </row>
    <row r="146" spans="2:10" ht="14.25" customHeight="1" hidden="1">
      <c r="B146" s="161"/>
      <c r="C146" s="109"/>
      <c r="D146" s="109"/>
      <c r="E146" s="157"/>
      <c r="F146" s="109" t="s">
        <v>289</v>
      </c>
      <c r="G146" s="109" t="s">
        <v>294</v>
      </c>
      <c r="H146" s="150"/>
      <c r="I146" s="150"/>
      <c r="J146" s="150"/>
    </row>
    <row r="147" spans="2:10" ht="25.5" customHeight="1" hidden="1">
      <c r="B147" s="151"/>
      <c r="C147" s="109"/>
      <c r="D147" s="109"/>
      <c r="E147" s="109"/>
      <c r="F147" s="109"/>
      <c r="G147" s="109"/>
      <c r="H147" s="150">
        <f>H148</f>
        <v>0</v>
      </c>
      <c r="I147" s="150"/>
      <c r="J147" s="150"/>
    </row>
    <row r="148" spans="2:10" ht="25.5" customHeight="1" hidden="1">
      <c r="B148" s="161"/>
      <c r="C148" s="109"/>
      <c r="D148" s="109"/>
      <c r="E148" s="109"/>
      <c r="F148" s="109"/>
      <c r="G148" s="109"/>
      <c r="H148" s="150">
        <f>H149</f>
        <v>0</v>
      </c>
      <c r="I148" s="150"/>
      <c r="J148" s="150"/>
    </row>
    <row r="149" spans="2:10" ht="12.75" customHeight="1" hidden="1">
      <c r="B149" s="166"/>
      <c r="C149" s="109"/>
      <c r="D149" s="109"/>
      <c r="E149" s="109"/>
      <c r="F149" s="109"/>
      <c r="G149" s="109"/>
      <c r="H149" s="150">
        <f>H150</f>
        <v>0</v>
      </c>
      <c r="I149" s="150"/>
      <c r="J149" s="150"/>
    </row>
    <row r="150" spans="2:10" ht="12.75" customHeight="1" hidden="1">
      <c r="B150" s="164"/>
      <c r="C150" s="109"/>
      <c r="D150" s="109"/>
      <c r="E150" s="109"/>
      <c r="F150" s="109" t="s">
        <v>287</v>
      </c>
      <c r="G150" s="109"/>
      <c r="H150" s="150">
        <f>H151</f>
        <v>0</v>
      </c>
      <c r="I150" s="150"/>
      <c r="J150" s="150"/>
    </row>
    <row r="151" spans="2:10" ht="12.75" customHeight="1" hidden="1">
      <c r="B151" s="164"/>
      <c r="C151" s="109"/>
      <c r="D151" s="109"/>
      <c r="E151" s="109"/>
      <c r="F151" s="109" t="s">
        <v>289</v>
      </c>
      <c r="G151" s="109"/>
      <c r="H151" s="150">
        <f>H152</f>
        <v>0</v>
      </c>
      <c r="I151" s="150"/>
      <c r="J151" s="150"/>
    </row>
    <row r="152" spans="2:10" ht="14.25" customHeight="1" hidden="1">
      <c r="B152" s="161"/>
      <c r="C152" s="109"/>
      <c r="D152" s="109"/>
      <c r="E152" s="109"/>
      <c r="F152" s="109" t="s">
        <v>289</v>
      </c>
      <c r="G152" s="109" t="s">
        <v>294</v>
      </c>
      <c r="H152" s="150"/>
      <c r="I152" s="150"/>
      <c r="J152" s="150"/>
    </row>
    <row r="153" spans="2:10" ht="12.75" customHeight="1" hidden="1">
      <c r="B153" s="161"/>
      <c r="C153" s="109"/>
      <c r="D153" s="109"/>
      <c r="E153" s="157"/>
      <c r="F153" s="109"/>
      <c r="G153" s="109"/>
      <c r="H153" s="150">
        <f>H192+H199+H206+H217+H221+H248+H267+H274+H278+H282</f>
        <v>19208.6</v>
      </c>
      <c r="I153" s="150"/>
      <c r="J153" s="150"/>
    </row>
    <row r="154" spans="2:10" ht="12.75" customHeight="1">
      <c r="B154" s="166" t="s">
        <v>298</v>
      </c>
      <c r="C154" s="109" t="s">
        <v>183</v>
      </c>
      <c r="D154" s="109" t="s">
        <v>197</v>
      </c>
      <c r="E154" s="179" t="s">
        <v>314</v>
      </c>
      <c r="F154" s="109" t="s">
        <v>315</v>
      </c>
      <c r="G154" s="109"/>
      <c r="H154" s="150">
        <f>H155</f>
        <v>9</v>
      </c>
      <c r="I154" s="150">
        <f>I155</f>
        <v>9</v>
      </c>
      <c r="J154" s="150">
        <f>J155</f>
        <v>9</v>
      </c>
    </row>
    <row r="155" spans="2:10" ht="12.75" customHeight="1">
      <c r="B155" s="161" t="s">
        <v>316</v>
      </c>
      <c r="C155" s="109" t="s">
        <v>183</v>
      </c>
      <c r="D155" s="109" t="s">
        <v>197</v>
      </c>
      <c r="E155" s="179" t="s">
        <v>314</v>
      </c>
      <c r="F155" s="109" t="s">
        <v>317</v>
      </c>
      <c r="G155" s="109"/>
      <c r="H155" s="150">
        <f>H156</f>
        <v>9</v>
      </c>
      <c r="I155" s="150">
        <f>I156</f>
        <v>9</v>
      </c>
      <c r="J155" s="150">
        <f>J156</f>
        <v>9</v>
      </c>
    </row>
    <row r="156" spans="2:10" ht="12.75" customHeight="1">
      <c r="B156" s="161" t="s">
        <v>318</v>
      </c>
      <c r="C156" s="109" t="s">
        <v>183</v>
      </c>
      <c r="D156" s="109" t="s">
        <v>197</v>
      </c>
      <c r="E156" s="179" t="s">
        <v>314</v>
      </c>
      <c r="F156" s="109" t="s">
        <v>317</v>
      </c>
      <c r="G156" s="109" t="s">
        <v>294</v>
      </c>
      <c r="H156" s="150">
        <f>'Прил. 8'!I180</f>
        <v>9</v>
      </c>
      <c r="I156" s="150">
        <f>'Прил. 8'!J180</f>
        <v>9</v>
      </c>
      <c r="J156" s="150">
        <f>'Прил. 8'!K180</f>
        <v>9</v>
      </c>
    </row>
    <row r="157" spans="2:10" ht="41.25" customHeight="1" hidden="1">
      <c r="B157" s="176" t="s">
        <v>319</v>
      </c>
      <c r="C157" s="109" t="s">
        <v>183</v>
      </c>
      <c r="D157" s="109" t="s">
        <v>197</v>
      </c>
      <c r="E157" s="19" t="s">
        <v>320</v>
      </c>
      <c r="F157" s="109"/>
      <c r="G157" s="109"/>
      <c r="H157" s="110">
        <f>H160</f>
        <v>0</v>
      </c>
      <c r="I157" s="110">
        <f>I160</f>
        <v>0</v>
      </c>
      <c r="J157" s="110">
        <f>J160</f>
        <v>0</v>
      </c>
    </row>
    <row r="158" spans="2:10" ht="12.75" customHeight="1" hidden="1">
      <c r="B158" s="166"/>
      <c r="C158" s="109"/>
      <c r="D158" s="109"/>
      <c r="E158" s="19" t="s">
        <v>313</v>
      </c>
      <c r="F158" s="109"/>
      <c r="G158" s="109"/>
      <c r="H158" s="110">
        <f>H159</f>
        <v>0</v>
      </c>
      <c r="I158" s="110"/>
      <c r="J158" s="110"/>
    </row>
    <row r="159" spans="2:10" ht="12.75" customHeight="1" hidden="1">
      <c r="B159" s="166"/>
      <c r="C159" s="109"/>
      <c r="D159" s="109"/>
      <c r="E159" s="19" t="s">
        <v>313</v>
      </c>
      <c r="F159" s="109"/>
      <c r="G159" s="109"/>
      <c r="H159" s="110">
        <f>H160</f>
        <v>0</v>
      </c>
      <c r="I159" s="110"/>
      <c r="J159" s="110"/>
    </row>
    <row r="160" spans="2:10" ht="12.75" customHeight="1" hidden="1">
      <c r="B160" s="166" t="s">
        <v>298</v>
      </c>
      <c r="C160" s="109" t="s">
        <v>183</v>
      </c>
      <c r="D160" s="109" t="s">
        <v>197</v>
      </c>
      <c r="E160" s="179" t="s">
        <v>321</v>
      </c>
      <c r="F160" s="109"/>
      <c r="G160" s="109"/>
      <c r="H160" s="110">
        <f>H161</f>
        <v>0</v>
      </c>
      <c r="I160" s="110">
        <f>I161</f>
        <v>0</v>
      </c>
      <c r="J160" s="110">
        <f>J161</f>
        <v>0</v>
      </c>
    </row>
    <row r="161" spans="2:10" ht="12.75" customHeight="1" hidden="1">
      <c r="B161" s="164" t="s">
        <v>286</v>
      </c>
      <c r="C161" s="109" t="s">
        <v>183</v>
      </c>
      <c r="D161" s="109" t="s">
        <v>197</v>
      </c>
      <c r="E161" s="179" t="s">
        <v>321</v>
      </c>
      <c r="F161" s="109" t="s">
        <v>287</v>
      </c>
      <c r="G161" s="109"/>
      <c r="H161" s="110">
        <f>H162</f>
        <v>0</v>
      </c>
      <c r="I161" s="110">
        <f>I162</f>
        <v>0</v>
      </c>
      <c r="J161" s="110">
        <f>J162</f>
        <v>0</v>
      </c>
    </row>
    <row r="162" spans="2:10" ht="12.75" customHeight="1" hidden="1">
      <c r="B162" s="164" t="s">
        <v>288</v>
      </c>
      <c r="C162" s="109" t="s">
        <v>183</v>
      </c>
      <c r="D162" s="109" t="s">
        <v>197</v>
      </c>
      <c r="E162" s="179" t="s">
        <v>321</v>
      </c>
      <c r="F162" s="109" t="s">
        <v>289</v>
      </c>
      <c r="G162" s="109"/>
      <c r="H162" s="110">
        <f>H163</f>
        <v>0</v>
      </c>
      <c r="I162" s="110">
        <f>I163</f>
        <v>0</v>
      </c>
      <c r="J162" s="110">
        <f>J163</f>
        <v>0</v>
      </c>
    </row>
    <row r="163" spans="2:10" ht="12.75" customHeight="1" hidden="1">
      <c r="B163" s="161" t="s">
        <v>270</v>
      </c>
      <c r="C163" s="109" t="s">
        <v>183</v>
      </c>
      <c r="D163" s="109" t="s">
        <v>197</v>
      </c>
      <c r="E163" s="179" t="s">
        <v>321</v>
      </c>
      <c r="F163" s="109" t="s">
        <v>289</v>
      </c>
      <c r="G163" s="109">
        <v>2</v>
      </c>
      <c r="H163" s="110"/>
      <c r="I163" s="110"/>
      <c r="J163" s="110"/>
    </row>
    <row r="164" spans="2:10" ht="12.75" customHeight="1" hidden="1">
      <c r="B164" s="161"/>
      <c r="C164" s="109"/>
      <c r="D164" s="109"/>
      <c r="E164" s="179"/>
      <c r="F164" s="109"/>
      <c r="G164" s="109"/>
      <c r="H164" s="150"/>
      <c r="I164" s="150"/>
      <c r="J164" s="150"/>
    </row>
    <row r="165" spans="2:10" ht="12.75" customHeight="1" hidden="1">
      <c r="B165" s="161"/>
      <c r="C165" s="109"/>
      <c r="D165" s="109"/>
      <c r="E165" s="179"/>
      <c r="F165" s="109"/>
      <c r="G165" s="109"/>
      <c r="H165" s="150"/>
      <c r="I165" s="150"/>
      <c r="J165" s="150"/>
    </row>
    <row r="166" spans="2:10" ht="12.75" customHeight="1" hidden="1">
      <c r="B166" s="161"/>
      <c r="C166" s="109"/>
      <c r="D166" s="109"/>
      <c r="E166" s="179"/>
      <c r="F166" s="109"/>
      <c r="G166" s="109"/>
      <c r="H166" s="150"/>
      <c r="I166" s="150"/>
      <c r="J166" s="150"/>
    </row>
    <row r="167" spans="2:10" ht="12.75" customHeight="1" hidden="1">
      <c r="B167" s="161"/>
      <c r="C167" s="109"/>
      <c r="D167" s="109"/>
      <c r="E167" s="179"/>
      <c r="F167" s="109"/>
      <c r="G167" s="109"/>
      <c r="H167" s="150"/>
      <c r="I167" s="150"/>
      <c r="J167" s="150"/>
    </row>
    <row r="168" spans="2:10" ht="12.75" customHeight="1" hidden="1">
      <c r="B168" s="161"/>
      <c r="C168" s="109"/>
      <c r="D168" s="109"/>
      <c r="E168" s="179"/>
      <c r="F168" s="109"/>
      <c r="G168" s="109"/>
      <c r="H168" s="150"/>
      <c r="I168" s="150"/>
      <c r="J168" s="150"/>
    </row>
    <row r="169" spans="2:10" ht="12.75" customHeight="1" hidden="1">
      <c r="B169" s="161"/>
      <c r="C169" s="109"/>
      <c r="D169" s="109"/>
      <c r="E169" s="179"/>
      <c r="F169" s="109"/>
      <c r="G169" s="109"/>
      <c r="H169" s="150"/>
      <c r="I169" s="150"/>
      <c r="J169" s="150"/>
    </row>
    <row r="170" spans="2:10" ht="12.75" customHeight="1" hidden="1">
      <c r="B170" s="161"/>
      <c r="C170" s="109"/>
      <c r="D170" s="109"/>
      <c r="E170" s="179"/>
      <c r="F170" s="109"/>
      <c r="G170" s="109"/>
      <c r="H170" s="150"/>
      <c r="I170" s="150"/>
      <c r="J170" s="150"/>
    </row>
    <row r="171" spans="2:10" ht="12.75" customHeight="1" hidden="1">
      <c r="B171" s="161"/>
      <c r="C171" s="109"/>
      <c r="D171" s="109"/>
      <c r="E171" s="179"/>
      <c r="F171" s="109"/>
      <c r="G171" s="109"/>
      <c r="H171" s="150"/>
      <c r="I171" s="150"/>
      <c r="J171" s="150"/>
    </row>
    <row r="172" spans="2:10" ht="12.75" customHeight="1" hidden="1">
      <c r="B172" s="161"/>
      <c r="C172" s="109"/>
      <c r="D172" s="109"/>
      <c r="E172" s="179"/>
      <c r="F172" s="109"/>
      <c r="G172" s="109"/>
      <c r="H172" s="150"/>
      <c r="I172" s="150"/>
      <c r="J172" s="150"/>
    </row>
    <row r="173" spans="2:10" ht="12.75" customHeight="1" hidden="1">
      <c r="B173" s="161"/>
      <c r="C173" s="109"/>
      <c r="D173" s="109"/>
      <c r="E173" s="179"/>
      <c r="F173" s="109"/>
      <c r="G173" s="109"/>
      <c r="H173" s="150"/>
      <c r="I173" s="150"/>
      <c r="J173" s="150"/>
    </row>
    <row r="174" spans="2:10" ht="12.75" customHeight="1" hidden="1">
      <c r="B174" s="161"/>
      <c r="C174" s="109"/>
      <c r="D174" s="109"/>
      <c r="E174" s="179"/>
      <c r="F174" s="109"/>
      <c r="G174" s="109"/>
      <c r="H174" s="150"/>
      <c r="I174" s="150"/>
      <c r="J174" s="150"/>
    </row>
    <row r="175" spans="2:10" ht="12.75" customHeight="1" hidden="1">
      <c r="B175" s="161"/>
      <c r="C175" s="109"/>
      <c r="D175" s="109"/>
      <c r="E175" s="179"/>
      <c r="F175" s="109"/>
      <c r="G175" s="109"/>
      <c r="H175" s="150"/>
      <c r="I175" s="150"/>
      <c r="J175" s="150"/>
    </row>
    <row r="176" spans="2:10" ht="12.75" customHeight="1" hidden="1">
      <c r="B176" s="161"/>
      <c r="C176" s="109"/>
      <c r="D176" s="109"/>
      <c r="E176" s="179"/>
      <c r="F176" s="109"/>
      <c r="G176" s="109"/>
      <c r="H176" s="150"/>
      <c r="I176" s="150"/>
      <c r="J176" s="150"/>
    </row>
    <row r="177" spans="2:10" ht="12.75" customHeight="1" hidden="1">
      <c r="B177" s="161"/>
      <c r="C177" s="109"/>
      <c r="D177" s="109"/>
      <c r="E177" s="179"/>
      <c r="F177" s="109"/>
      <c r="G177" s="109"/>
      <c r="H177" s="150"/>
      <c r="I177" s="150"/>
      <c r="J177" s="150"/>
    </row>
    <row r="178" spans="2:10" ht="12.75" customHeight="1" hidden="1">
      <c r="B178" s="161"/>
      <c r="C178" s="109"/>
      <c r="D178" s="109"/>
      <c r="E178" s="179"/>
      <c r="F178" s="109"/>
      <c r="G178" s="109"/>
      <c r="H178" s="150"/>
      <c r="I178" s="150"/>
      <c r="J178" s="150"/>
    </row>
    <row r="179" spans="2:10" ht="12.75" customHeight="1" hidden="1">
      <c r="B179" s="161"/>
      <c r="C179" s="109"/>
      <c r="D179" s="109"/>
      <c r="E179" s="179"/>
      <c r="F179" s="109"/>
      <c r="G179" s="109"/>
      <c r="H179" s="150"/>
      <c r="I179" s="150"/>
      <c r="J179" s="150"/>
    </row>
    <row r="180" spans="2:10" ht="12.75" customHeight="1" hidden="1">
      <c r="B180" s="161"/>
      <c r="C180" s="109"/>
      <c r="D180" s="109"/>
      <c r="E180" s="179"/>
      <c r="F180" s="109"/>
      <c r="G180" s="109"/>
      <c r="H180" s="150"/>
      <c r="I180" s="150"/>
      <c r="J180" s="150"/>
    </row>
    <row r="181" spans="2:10" ht="12.75" customHeight="1" hidden="1">
      <c r="B181" s="161"/>
      <c r="C181" s="109"/>
      <c r="D181" s="109"/>
      <c r="E181" s="179"/>
      <c r="F181" s="109"/>
      <c r="G181" s="109"/>
      <c r="H181" s="150"/>
      <c r="I181" s="150"/>
      <c r="J181" s="150"/>
    </row>
    <row r="182" spans="2:10" ht="12.75" customHeight="1" hidden="1">
      <c r="B182" s="161"/>
      <c r="C182" s="109"/>
      <c r="D182" s="109"/>
      <c r="E182" s="179"/>
      <c r="F182" s="109"/>
      <c r="G182" s="109"/>
      <c r="H182" s="150"/>
      <c r="I182" s="150"/>
      <c r="J182" s="150"/>
    </row>
    <row r="183" spans="2:10" ht="12.75" customHeight="1" hidden="1">
      <c r="B183" s="161"/>
      <c r="C183" s="109"/>
      <c r="D183" s="109"/>
      <c r="E183" s="179"/>
      <c r="F183" s="109"/>
      <c r="G183" s="109"/>
      <c r="H183" s="150"/>
      <c r="I183" s="150"/>
      <c r="J183" s="150"/>
    </row>
    <row r="184" spans="2:10" ht="12.75" customHeight="1" hidden="1">
      <c r="B184" s="161"/>
      <c r="C184" s="109"/>
      <c r="D184" s="109"/>
      <c r="E184" s="179"/>
      <c r="F184" s="109"/>
      <c r="G184" s="109"/>
      <c r="H184" s="150"/>
      <c r="I184" s="150"/>
      <c r="J184" s="150"/>
    </row>
    <row r="185" spans="2:10" ht="12.75" customHeight="1" hidden="1">
      <c r="B185" s="161"/>
      <c r="C185" s="109"/>
      <c r="D185" s="109"/>
      <c r="E185" s="179"/>
      <c r="F185" s="109"/>
      <c r="G185" s="109"/>
      <c r="H185" s="150"/>
      <c r="I185" s="150"/>
      <c r="J185" s="150"/>
    </row>
    <row r="186" spans="2:10" ht="12.75" customHeight="1" hidden="1">
      <c r="B186" s="161"/>
      <c r="C186" s="109"/>
      <c r="D186" s="109"/>
      <c r="E186" s="179"/>
      <c r="F186" s="109"/>
      <c r="G186" s="109"/>
      <c r="H186" s="150"/>
      <c r="I186" s="150"/>
      <c r="J186" s="150"/>
    </row>
    <row r="187" spans="2:10" ht="28.5" customHeight="1">
      <c r="B187" s="171" t="s">
        <v>322</v>
      </c>
      <c r="C187" s="108" t="s">
        <v>183</v>
      </c>
      <c r="D187" s="108" t="s">
        <v>197</v>
      </c>
      <c r="E187" s="177" t="s">
        <v>313</v>
      </c>
      <c r="F187" s="108"/>
      <c r="G187" s="108"/>
      <c r="H187" s="106">
        <f>H188</f>
        <v>18</v>
      </c>
      <c r="I187" s="106">
        <f>I188</f>
        <v>0</v>
      </c>
      <c r="J187" s="106">
        <f>J188</f>
        <v>0</v>
      </c>
    </row>
    <row r="188" spans="2:10" ht="12.75" customHeight="1">
      <c r="B188" s="156" t="s">
        <v>298</v>
      </c>
      <c r="C188" s="109" t="s">
        <v>183</v>
      </c>
      <c r="D188" s="109" t="s">
        <v>197</v>
      </c>
      <c r="E188" s="173" t="s">
        <v>323</v>
      </c>
      <c r="F188" s="109"/>
      <c r="G188" s="109"/>
      <c r="H188" s="110">
        <f>H189</f>
        <v>18</v>
      </c>
      <c r="I188" s="110">
        <f>I189</f>
        <v>0</v>
      </c>
      <c r="J188" s="110">
        <f>J189</f>
        <v>0</v>
      </c>
    </row>
    <row r="189" spans="2:10" ht="12.75" customHeight="1">
      <c r="B189" s="164" t="s">
        <v>286</v>
      </c>
      <c r="C189" s="109" t="s">
        <v>183</v>
      </c>
      <c r="D189" s="109" t="s">
        <v>197</v>
      </c>
      <c r="E189" s="173" t="s">
        <v>323</v>
      </c>
      <c r="F189" s="109" t="s">
        <v>287</v>
      </c>
      <c r="G189" s="109"/>
      <c r="H189" s="110">
        <f>H190</f>
        <v>18</v>
      </c>
      <c r="I189" s="110">
        <f>I190</f>
        <v>0</v>
      </c>
      <c r="J189" s="110">
        <f>J190</f>
        <v>0</v>
      </c>
    </row>
    <row r="190" spans="2:10" ht="12.75" customHeight="1">
      <c r="B190" s="164" t="s">
        <v>288</v>
      </c>
      <c r="C190" s="109" t="s">
        <v>183</v>
      </c>
      <c r="D190" s="109" t="s">
        <v>197</v>
      </c>
      <c r="E190" s="173" t="s">
        <v>323</v>
      </c>
      <c r="F190" s="109" t="s">
        <v>289</v>
      </c>
      <c r="G190" s="109"/>
      <c r="H190" s="110">
        <f>H191</f>
        <v>18</v>
      </c>
      <c r="I190" s="110">
        <f>I191</f>
        <v>0</v>
      </c>
      <c r="J190" s="110">
        <f>J191</f>
        <v>0</v>
      </c>
    </row>
    <row r="191" spans="2:10" ht="12.75" customHeight="1">
      <c r="B191" s="161" t="s">
        <v>270</v>
      </c>
      <c r="C191" s="109" t="s">
        <v>183</v>
      </c>
      <c r="D191" s="109" t="s">
        <v>197</v>
      </c>
      <c r="E191" s="173" t="s">
        <v>323</v>
      </c>
      <c r="F191" s="109" t="s">
        <v>289</v>
      </c>
      <c r="G191" s="109">
        <v>2</v>
      </c>
      <c r="H191" s="110">
        <v>18</v>
      </c>
      <c r="I191" s="110"/>
      <c r="J191" s="110"/>
    </row>
    <row r="192" spans="2:10" ht="40.5" customHeight="1">
      <c r="B192" s="156" t="s">
        <v>324</v>
      </c>
      <c r="C192" s="109" t="s">
        <v>183</v>
      </c>
      <c r="D192" s="109" t="s">
        <v>197</v>
      </c>
      <c r="E192" s="157" t="s">
        <v>325</v>
      </c>
      <c r="F192" s="109"/>
      <c r="G192" s="109"/>
      <c r="H192" s="150">
        <f>H193+H196</f>
        <v>327.4</v>
      </c>
      <c r="I192" s="150">
        <f>I193+I196</f>
        <v>327.4</v>
      </c>
      <c r="J192" s="150">
        <f>J193+J196</f>
        <v>327.4</v>
      </c>
    </row>
    <row r="193" spans="2:10" ht="42.75" customHeight="1">
      <c r="B193" s="154" t="s">
        <v>278</v>
      </c>
      <c r="C193" s="109" t="s">
        <v>183</v>
      </c>
      <c r="D193" s="109" t="s">
        <v>197</v>
      </c>
      <c r="E193" s="157" t="s">
        <v>325</v>
      </c>
      <c r="F193" s="109" t="s">
        <v>279</v>
      </c>
      <c r="G193" s="109"/>
      <c r="H193" s="150">
        <f>H194</f>
        <v>324.9</v>
      </c>
      <c r="I193" s="150">
        <f>I194</f>
        <v>327.4</v>
      </c>
      <c r="J193" s="150">
        <f>J194</f>
        <v>327.4</v>
      </c>
    </row>
    <row r="194" spans="2:10" ht="12.75" customHeight="1">
      <c r="B194" s="161" t="s">
        <v>280</v>
      </c>
      <c r="C194" s="109" t="s">
        <v>183</v>
      </c>
      <c r="D194" s="109" t="s">
        <v>197</v>
      </c>
      <c r="E194" s="157" t="s">
        <v>325</v>
      </c>
      <c r="F194" s="109" t="s">
        <v>281</v>
      </c>
      <c r="G194" s="109"/>
      <c r="H194" s="150">
        <f>H195</f>
        <v>324.9</v>
      </c>
      <c r="I194" s="150">
        <f>I195</f>
        <v>327.4</v>
      </c>
      <c r="J194" s="150">
        <f>J195</f>
        <v>327.4</v>
      </c>
    </row>
    <row r="195" spans="2:10" ht="14.25" customHeight="1">
      <c r="B195" s="161" t="s">
        <v>271</v>
      </c>
      <c r="C195" s="109" t="s">
        <v>183</v>
      </c>
      <c r="D195" s="109" t="s">
        <v>197</v>
      </c>
      <c r="E195" s="157" t="s">
        <v>325</v>
      </c>
      <c r="F195" s="109" t="s">
        <v>281</v>
      </c>
      <c r="G195" s="109">
        <v>3</v>
      </c>
      <c r="H195" s="150">
        <f>'Прил. 8'!I216</f>
        <v>324.9</v>
      </c>
      <c r="I195" s="150">
        <f>'Прил. 8'!J216</f>
        <v>327.4</v>
      </c>
      <c r="J195" s="150">
        <f>'Прил. 8'!K216</f>
        <v>327.4</v>
      </c>
    </row>
    <row r="196" spans="2:10" ht="14.25" customHeight="1">
      <c r="B196" s="164" t="s">
        <v>286</v>
      </c>
      <c r="C196" s="109" t="s">
        <v>183</v>
      </c>
      <c r="D196" s="109" t="s">
        <v>197</v>
      </c>
      <c r="E196" s="157" t="s">
        <v>325</v>
      </c>
      <c r="F196" s="104">
        <v>200</v>
      </c>
      <c r="G196" s="109"/>
      <c r="H196" s="150">
        <f>H197</f>
        <v>2.5</v>
      </c>
      <c r="I196" s="150">
        <f>I197</f>
        <v>0</v>
      </c>
      <c r="J196" s="150">
        <f>J197</f>
        <v>0</v>
      </c>
    </row>
    <row r="197" spans="2:10" ht="14.25" customHeight="1">
      <c r="B197" s="164" t="s">
        <v>288</v>
      </c>
      <c r="C197" s="109" t="s">
        <v>183</v>
      </c>
      <c r="D197" s="109" t="s">
        <v>197</v>
      </c>
      <c r="E197" s="157" t="s">
        <v>325</v>
      </c>
      <c r="F197" s="104">
        <v>240</v>
      </c>
      <c r="G197" s="109"/>
      <c r="H197" s="150">
        <f>H198</f>
        <v>2.5</v>
      </c>
      <c r="I197" s="150">
        <f>I198</f>
        <v>0</v>
      </c>
      <c r="J197" s="150">
        <f>J198</f>
        <v>0</v>
      </c>
    </row>
    <row r="198" spans="2:10" ht="14.25" customHeight="1">
      <c r="B198" s="161" t="s">
        <v>271</v>
      </c>
      <c r="C198" s="109" t="s">
        <v>183</v>
      </c>
      <c r="D198" s="109" t="s">
        <v>197</v>
      </c>
      <c r="E198" s="157" t="s">
        <v>325</v>
      </c>
      <c r="F198" s="104">
        <v>240</v>
      </c>
      <c r="G198" s="109" t="s">
        <v>326</v>
      </c>
      <c r="H198" s="150">
        <f>'Прил. 8'!I219</f>
        <v>2.5</v>
      </c>
      <c r="I198" s="150">
        <f>'Прил. 8'!J219</f>
        <v>0</v>
      </c>
      <c r="J198" s="150">
        <f>'Прил. 8'!K219</f>
        <v>0</v>
      </c>
    </row>
    <row r="199" spans="2:10" ht="43.5" customHeight="1">
      <c r="B199" s="166" t="s">
        <v>327</v>
      </c>
      <c r="C199" s="109" t="s">
        <v>183</v>
      </c>
      <c r="D199" s="109" t="s">
        <v>197</v>
      </c>
      <c r="E199" s="157" t="s">
        <v>328</v>
      </c>
      <c r="F199" s="109"/>
      <c r="G199" s="109"/>
      <c r="H199" s="150">
        <f>H200+H203</f>
        <v>359.3</v>
      </c>
      <c r="I199" s="150">
        <f>I200+I203</f>
        <v>359.3</v>
      </c>
      <c r="J199" s="150">
        <f>J200+J203</f>
        <v>359.3</v>
      </c>
    </row>
    <row r="200" spans="2:10" ht="39" customHeight="1">
      <c r="B200" s="154" t="s">
        <v>278</v>
      </c>
      <c r="C200" s="109" t="s">
        <v>183</v>
      </c>
      <c r="D200" s="109" t="s">
        <v>197</v>
      </c>
      <c r="E200" s="157" t="s">
        <v>328</v>
      </c>
      <c r="F200" s="109" t="s">
        <v>279</v>
      </c>
      <c r="G200" s="109"/>
      <c r="H200" s="150">
        <f>H201</f>
        <v>309.3</v>
      </c>
      <c r="I200" s="150">
        <f>I201</f>
        <v>309.3</v>
      </c>
      <c r="J200" s="150">
        <f>J201</f>
        <v>309.3</v>
      </c>
    </row>
    <row r="201" spans="2:10" ht="12.75" customHeight="1">
      <c r="B201" s="161" t="s">
        <v>280</v>
      </c>
      <c r="C201" s="109" t="s">
        <v>183</v>
      </c>
      <c r="D201" s="109" t="s">
        <v>197</v>
      </c>
      <c r="E201" s="157" t="s">
        <v>328</v>
      </c>
      <c r="F201" s="109" t="s">
        <v>281</v>
      </c>
      <c r="G201" s="109"/>
      <c r="H201" s="150">
        <f>H202</f>
        <v>309.3</v>
      </c>
      <c r="I201" s="150">
        <f>I202</f>
        <v>309.3</v>
      </c>
      <c r="J201" s="150">
        <f>J202</f>
        <v>309.3</v>
      </c>
    </row>
    <row r="202" spans="2:10" ht="14.25" customHeight="1">
      <c r="B202" s="161" t="s">
        <v>271</v>
      </c>
      <c r="C202" s="109" t="s">
        <v>183</v>
      </c>
      <c r="D202" s="109" t="s">
        <v>197</v>
      </c>
      <c r="E202" s="157" t="s">
        <v>328</v>
      </c>
      <c r="F202" s="109" t="s">
        <v>281</v>
      </c>
      <c r="G202" s="109">
        <v>3</v>
      </c>
      <c r="H202" s="150">
        <f>'Прил. 8'!I783</f>
        <v>309.3</v>
      </c>
      <c r="I202" s="150">
        <f>'Прил. 8'!J783</f>
        <v>309.3</v>
      </c>
      <c r="J202" s="150">
        <f>'Прил. 8'!K783</f>
        <v>309.3</v>
      </c>
    </row>
    <row r="203" spans="2:10" ht="14.25" customHeight="1">
      <c r="B203" s="164" t="s">
        <v>286</v>
      </c>
      <c r="C203" s="109" t="s">
        <v>183</v>
      </c>
      <c r="D203" s="109" t="s">
        <v>197</v>
      </c>
      <c r="E203" s="157" t="s">
        <v>328</v>
      </c>
      <c r="F203" s="104">
        <v>200</v>
      </c>
      <c r="G203" s="109"/>
      <c r="H203" s="150">
        <f>H204</f>
        <v>50</v>
      </c>
      <c r="I203" s="150">
        <f>I204</f>
        <v>50</v>
      </c>
      <c r="J203" s="150">
        <f>J204</f>
        <v>50</v>
      </c>
    </row>
    <row r="204" spans="2:10" ht="14.25" customHeight="1">
      <c r="B204" s="164" t="s">
        <v>288</v>
      </c>
      <c r="C204" s="109" t="s">
        <v>183</v>
      </c>
      <c r="D204" s="109" t="s">
        <v>197</v>
      </c>
      <c r="E204" s="157" t="s">
        <v>328</v>
      </c>
      <c r="F204" s="104">
        <v>240</v>
      </c>
      <c r="G204" s="109"/>
      <c r="H204" s="150">
        <f>H205</f>
        <v>50</v>
      </c>
      <c r="I204" s="150">
        <f>I205</f>
        <v>50</v>
      </c>
      <c r="J204" s="150">
        <f>J205</f>
        <v>50</v>
      </c>
    </row>
    <row r="205" spans="2:10" ht="14.25" customHeight="1">
      <c r="B205" s="161" t="s">
        <v>271</v>
      </c>
      <c r="C205" s="109" t="s">
        <v>183</v>
      </c>
      <c r="D205" s="109" t="s">
        <v>197</v>
      </c>
      <c r="E205" s="157" t="s">
        <v>328</v>
      </c>
      <c r="F205" s="104">
        <v>240</v>
      </c>
      <c r="G205" s="109" t="s">
        <v>326</v>
      </c>
      <c r="H205" s="150">
        <f>'Прил. 8'!I786</f>
        <v>50</v>
      </c>
      <c r="I205" s="150">
        <f>'Прил. 8'!J786</f>
        <v>50</v>
      </c>
      <c r="J205" s="150">
        <f>'Прил. 8'!K786</f>
        <v>50</v>
      </c>
    </row>
    <row r="206" spans="2:10" ht="27.75" customHeight="1">
      <c r="B206" s="166" t="s">
        <v>329</v>
      </c>
      <c r="C206" s="109" t="s">
        <v>183</v>
      </c>
      <c r="D206" s="109" t="s">
        <v>197</v>
      </c>
      <c r="E206" s="157" t="s">
        <v>330</v>
      </c>
      <c r="F206" s="109"/>
      <c r="G206" s="109"/>
      <c r="H206" s="150">
        <f>H207+H210</f>
        <v>331.2</v>
      </c>
      <c r="I206" s="150">
        <f>I207+I210</f>
        <v>331.2</v>
      </c>
      <c r="J206" s="150">
        <f>J207+J210</f>
        <v>331.2</v>
      </c>
    </row>
    <row r="207" spans="2:10" ht="42.75" customHeight="1">
      <c r="B207" s="161" t="s">
        <v>278</v>
      </c>
      <c r="C207" s="109" t="s">
        <v>183</v>
      </c>
      <c r="D207" s="109" t="s">
        <v>197</v>
      </c>
      <c r="E207" s="157" t="s">
        <v>330</v>
      </c>
      <c r="F207" s="109" t="s">
        <v>279</v>
      </c>
      <c r="G207" s="109"/>
      <c r="H207" s="150">
        <f>H208</f>
        <v>329.2</v>
      </c>
      <c r="I207" s="150">
        <f>I208</f>
        <v>331.2</v>
      </c>
      <c r="J207" s="150">
        <f>J208</f>
        <v>331.2</v>
      </c>
    </row>
    <row r="208" spans="2:10" ht="15.75" customHeight="1">
      <c r="B208" s="161" t="s">
        <v>280</v>
      </c>
      <c r="C208" s="109" t="s">
        <v>183</v>
      </c>
      <c r="D208" s="109" t="s">
        <v>197</v>
      </c>
      <c r="E208" s="157" t="s">
        <v>330</v>
      </c>
      <c r="F208" s="109" t="s">
        <v>281</v>
      </c>
      <c r="G208" s="109"/>
      <c r="H208" s="150">
        <f>H209</f>
        <v>329.2</v>
      </c>
      <c r="I208" s="150">
        <f>I209</f>
        <v>331.2</v>
      </c>
      <c r="J208" s="150">
        <f>J209</f>
        <v>331.2</v>
      </c>
    </row>
    <row r="209" spans="2:10" ht="14.25" customHeight="1">
      <c r="B209" s="161" t="s">
        <v>271</v>
      </c>
      <c r="C209" s="109" t="s">
        <v>183</v>
      </c>
      <c r="D209" s="109" t="s">
        <v>197</v>
      </c>
      <c r="E209" s="157" t="s">
        <v>330</v>
      </c>
      <c r="F209" s="109" t="s">
        <v>281</v>
      </c>
      <c r="G209" s="109">
        <v>3</v>
      </c>
      <c r="H209" s="150">
        <f>'Прил. 8'!I223</f>
        <v>329.2</v>
      </c>
      <c r="I209" s="150">
        <f>'Прил. 8'!J223</f>
        <v>331.2</v>
      </c>
      <c r="J209" s="150">
        <f>'Прил. 8'!K223</f>
        <v>331.2</v>
      </c>
    </row>
    <row r="210" spans="2:10" ht="12.75" customHeight="1">
      <c r="B210" s="164" t="s">
        <v>286</v>
      </c>
      <c r="C210" s="109" t="s">
        <v>183</v>
      </c>
      <c r="D210" s="109" t="s">
        <v>197</v>
      </c>
      <c r="E210" s="157" t="s">
        <v>330</v>
      </c>
      <c r="F210" s="109" t="s">
        <v>287</v>
      </c>
      <c r="G210" s="109"/>
      <c r="H210" s="150">
        <f>H211</f>
        <v>2</v>
      </c>
      <c r="I210" s="150">
        <f>I211</f>
        <v>0</v>
      </c>
      <c r="J210" s="150">
        <f>J211</f>
        <v>0</v>
      </c>
    </row>
    <row r="211" spans="2:10" ht="12.75" customHeight="1">
      <c r="B211" s="164" t="s">
        <v>288</v>
      </c>
      <c r="C211" s="109" t="s">
        <v>183</v>
      </c>
      <c r="D211" s="109" t="s">
        <v>197</v>
      </c>
      <c r="E211" s="157" t="s">
        <v>330</v>
      </c>
      <c r="F211" s="109" t="s">
        <v>289</v>
      </c>
      <c r="G211" s="109"/>
      <c r="H211" s="150">
        <f>H212</f>
        <v>2</v>
      </c>
      <c r="I211" s="150">
        <f>I212</f>
        <v>0</v>
      </c>
      <c r="J211" s="150">
        <f>J212</f>
        <v>0</v>
      </c>
    </row>
    <row r="212" spans="2:10" ht="12.75" customHeight="1">
      <c r="B212" s="161" t="s">
        <v>271</v>
      </c>
      <c r="C212" s="109" t="s">
        <v>183</v>
      </c>
      <c r="D212" s="109" t="s">
        <v>197</v>
      </c>
      <c r="E212" s="157" t="s">
        <v>330</v>
      </c>
      <c r="F212" s="109" t="s">
        <v>289</v>
      </c>
      <c r="G212" s="109">
        <v>3</v>
      </c>
      <c r="H212" s="150">
        <f>'Прил. 8'!I226</f>
        <v>2</v>
      </c>
      <c r="I212" s="150">
        <f>'Прил. 8'!J226</f>
        <v>0</v>
      </c>
      <c r="J212" s="150">
        <f>'Прил. 8'!K226</f>
        <v>0</v>
      </c>
    </row>
    <row r="213" spans="2:10" ht="40.5" customHeight="1" hidden="1">
      <c r="B213" s="180" t="s">
        <v>331</v>
      </c>
      <c r="C213" s="109" t="s">
        <v>183</v>
      </c>
      <c r="D213" s="109" t="s">
        <v>197</v>
      </c>
      <c r="E213" s="159" t="s">
        <v>332</v>
      </c>
      <c r="F213" s="109"/>
      <c r="G213" s="109"/>
      <c r="H213" s="150">
        <f>H214</f>
        <v>0</v>
      </c>
      <c r="I213" s="150">
        <f>I214</f>
        <v>0</v>
      </c>
      <c r="J213" s="150">
        <f>J214</f>
        <v>0</v>
      </c>
    </row>
    <row r="214" spans="2:10" ht="40.5" customHeight="1" hidden="1">
      <c r="B214" s="154" t="s">
        <v>278</v>
      </c>
      <c r="C214" s="109" t="s">
        <v>183</v>
      </c>
      <c r="D214" s="109" t="s">
        <v>197</v>
      </c>
      <c r="E214" s="159" t="s">
        <v>332</v>
      </c>
      <c r="F214" s="109" t="s">
        <v>279</v>
      </c>
      <c r="G214" s="109"/>
      <c r="H214" s="150">
        <f>H215</f>
        <v>0</v>
      </c>
      <c r="I214" s="150">
        <f>I215</f>
        <v>0</v>
      </c>
      <c r="J214" s="150">
        <f>J215</f>
        <v>0</v>
      </c>
    </row>
    <row r="215" spans="2:10" ht="12.75" customHeight="1" hidden="1">
      <c r="B215" s="161" t="s">
        <v>280</v>
      </c>
      <c r="C215" s="109" t="s">
        <v>183</v>
      </c>
      <c r="D215" s="109" t="s">
        <v>197</v>
      </c>
      <c r="E215" s="159" t="s">
        <v>332</v>
      </c>
      <c r="F215" s="109" t="s">
        <v>281</v>
      </c>
      <c r="G215" s="109"/>
      <c r="H215" s="150">
        <f>H216</f>
        <v>0</v>
      </c>
      <c r="I215" s="150">
        <f>I216</f>
        <v>0</v>
      </c>
      <c r="J215" s="150">
        <f>J216</f>
        <v>0</v>
      </c>
    </row>
    <row r="216" spans="2:10" ht="12.75" customHeight="1" hidden="1">
      <c r="B216" s="161" t="s">
        <v>270</v>
      </c>
      <c r="C216" s="109" t="s">
        <v>183</v>
      </c>
      <c r="D216" s="109" t="s">
        <v>197</v>
      </c>
      <c r="E216" s="159" t="s">
        <v>332</v>
      </c>
      <c r="F216" s="109" t="s">
        <v>281</v>
      </c>
      <c r="G216" s="109" t="s">
        <v>294</v>
      </c>
      <c r="H216" s="150">
        <f>'Прил. 8'!I779</f>
        <v>0</v>
      </c>
      <c r="I216" s="150">
        <f>'Прил. 8'!J779</f>
        <v>0</v>
      </c>
      <c r="J216" s="150">
        <f>'Прил. 8'!K779</f>
        <v>0</v>
      </c>
    </row>
    <row r="217" spans="2:10" ht="32.25" customHeight="1">
      <c r="B217" s="156" t="s">
        <v>333</v>
      </c>
      <c r="C217" s="109" t="s">
        <v>183</v>
      </c>
      <c r="D217" s="109" t="s">
        <v>197</v>
      </c>
      <c r="E217" s="157" t="s">
        <v>334</v>
      </c>
      <c r="F217" s="104"/>
      <c r="G217" s="104"/>
      <c r="H217" s="150">
        <f>H218</f>
        <v>963.8</v>
      </c>
      <c r="I217" s="150">
        <f>I218</f>
        <v>719.6</v>
      </c>
      <c r="J217" s="150">
        <f>J218</f>
        <v>673.8</v>
      </c>
    </row>
    <row r="218" spans="2:10" ht="15.75" customHeight="1">
      <c r="B218" s="164" t="s">
        <v>286</v>
      </c>
      <c r="C218" s="109" t="s">
        <v>183</v>
      </c>
      <c r="D218" s="109" t="s">
        <v>197</v>
      </c>
      <c r="E218" s="157" t="s">
        <v>334</v>
      </c>
      <c r="F218" s="104">
        <v>200</v>
      </c>
      <c r="G218" s="104"/>
      <c r="H218" s="150">
        <f>H219</f>
        <v>963.8</v>
      </c>
      <c r="I218" s="150">
        <f>I219</f>
        <v>719.6</v>
      </c>
      <c r="J218" s="150">
        <f>J219</f>
        <v>673.8</v>
      </c>
    </row>
    <row r="219" spans="2:10" ht="12.75" customHeight="1">
      <c r="B219" s="164" t="s">
        <v>288</v>
      </c>
      <c r="C219" s="109" t="s">
        <v>183</v>
      </c>
      <c r="D219" s="109" t="s">
        <v>197</v>
      </c>
      <c r="E219" s="157" t="s">
        <v>334</v>
      </c>
      <c r="F219" s="104">
        <v>240</v>
      </c>
      <c r="G219" s="104"/>
      <c r="H219" s="150">
        <f>H220</f>
        <v>963.8</v>
      </c>
      <c r="I219" s="150">
        <f>I220</f>
        <v>719.6</v>
      </c>
      <c r="J219" s="150">
        <f>J220</f>
        <v>673.8</v>
      </c>
    </row>
    <row r="220" spans="2:10" ht="14.25" customHeight="1">
      <c r="B220" s="161" t="s">
        <v>270</v>
      </c>
      <c r="C220" s="109" t="s">
        <v>183</v>
      </c>
      <c r="D220" s="109" t="s">
        <v>197</v>
      </c>
      <c r="E220" s="157" t="s">
        <v>334</v>
      </c>
      <c r="F220" s="104">
        <v>240</v>
      </c>
      <c r="G220" s="104">
        <v>2</v>
      </c>
      <c r="H220" s="150">
        <f>'Прил. 8'!I49</f>
        <v>963.8</v>
      </c>
      <c r="I220" s="150">
        <f>'Прил. 8'!J49</f>
        <v>719.6</v>
      </c>
      <c r="J220" s="150">
        <f>'Прил. 8'!K49</f>
        <v>673.8</v>
      </c>
    </row>
    <row r="221" spans="2:10" ht="27.75" customHeight="1">
      <c r="B221" s="154" t="s">
        <v>335</v>
      </c>
      <c r="C221" s="109" t="s">
        <v>183</v>
      </c>
      <c r="D221" s="109" t="s">
        <v>197</v>
      </c>
      <c r="E221" s="157" t="s">
        <v>336</v>
      </c>
      <c r="F221" s="109"/>
      <c r="G221" s="109"/>
      <c r="H221" s="150">
        <f>H233+H225+H222+H228</f>
        <v>4227.5</v>
      </c>
      <c r="I221" s="150">
        <f>I233+I225+I222</f>
        <v>257.5</v>
      </c>
      <c r="J221" s="150">
        <f>J233+J225+J222</f>
        <v>1052.5</v>
      </c>
    </row>
    <row r="222" spans="2:10" ht="41.25" customHeight="1">
      <c r="B222" s="154" t="s">
        <v>278</v>
      </c>
      <c r="C222" s="109" t="s">
        <v>183</v>
      </c>
      <c r="D222" s="109" t="s">
        <v>197</v>
      </c>
      <c r="E222" s="157" t="s">
        <v>336</v>
      </c>
      <c r="F222" s="109" t="s">
        <v>279</v>
      </c>
      <c r="G222" s="109"/>
      <c r="H222" s="150">
        <f>H223</f>
        <v>336</v>
      </c>
      <c r="I222" s="150">
        <f>I223</f>
        <v>187.5</v>
      </c>
      <c r="J222" s="150">
        <f>J223</f>
        <v>187.5</v>
      </c>
    </row>
    <row r="223" spans="2:10" ht="15" customHeight="1">
      <c r="B223" s="161" t="s">
        <v>280</v>
      </c>
      <c r="C223" s="109" t="s">
        <v>183</v>
      </c>
      <c r="D223" s="109" t="s">
        <v>197</v>
      </c>
      <c r="E223" s="157" t="s">
        <v>336</v>
      </c>
      <c r="F223" s="109" t="s">
        <v>281</v>
      </c>
      <c r="G223" s="109"/>
      <c r="H223" s="150">
        <f>H224</f>
        <v>336</v>
      </c>
      <c r="I223" s="150">
        <f>I224</f>
        <v>187.5</v>
      </c>
      <c r="J223" s="150">
        <f>J224</f>
        <v>187.5</v>
      </c>
    </row>
    <row r="224" spans="2:10" ht="12.75" customHeight="1">
      <c r="B224" s="161" t="s">
        <v>270</v>
      </c>
      <c r="C224" s="109" t="s">
        <v>183</v>
      </c>
      <c r="D224" s="109" t="s">
        <v>197</v>
      </c>
      <c r="E224" s="157" t="s">
        <v>336</v>
      </c>
      <c r="F224" s="109" t="s">
        <v>281</v>
      </c>
      <c r="G224" s="109" t="s">
        <v>294</v>
      </c>
      <c r="H224" s="150">
        <f>'Прил. 8'!I238+'Прил. 8'!I790</f>
        <v>336</v>
      </c>
      <c r="I224" s="150">
        <f>'Прил. 8'!J238+'Прил. 8'!J790</f>
        <v>187.5</v>
      </c>
      <c r="J224" s="150">
        <f>'Прил. 8'!K238+'Прил. 8'!K790</f>
        <v>187.5</v>
      </c>
    </row>
    <row r="225" spans="2:10" ht="12.75" customHeight="1">
      <c r="B225" s="164" t="s">
        <v>286</v>
      </c>
      <c r="C225" s="109" t="s">
        <v>183</v>
      </c>
      <c r="D225" s="109" t="s">
        <v>197</v>
      </c>
      <c r="E225" s="157" t="s">
        <v>336</v>
      </c>
      <c r="F225" s="104">
        <v>200</v>
      </c>
      <c r="G225" s="104"/>
      <c r="H225" s="150">
        <f>H226</f>
        <v>3522.7999999999997</v>
      </c>
      <c r="I225" s="150">
        <f>I226</f>
        <v>38.3</v>
      </c>
      <c r="J225" s="150">
        <f>J226</f>
        <v>833.3</v>
      </c>
    </row>
    <row r="226" spans="2:10" ht="12.75" customHeight="1">
      <c r="B226" s="164" t="s">
        <v>288</v>
      </c>
      <c r="C226" s="109" t="s">
        <v>183</v>
      </c>
      <c r="D226" s="109" t="s">
        <v>197</v>
      </c>
      <c r="E226" s="157" t="s">
        <v>336</v>
      </c>
      <c r="F226" s="104">
        <v>240</v>
      </c>
      <c r="G226" s="104"/>
      <c r="H226" s="150">
        <f>H227</f>
        <v>3522.7999999999997</v>
      </c>
      <c r="I226" s="150">
        <f>I227</f>
        <v>38.3</v>
      </c>
      <c r="J226" s="150">
        <f>J227</f>
        <v>833.3</v>
      </c>
    </row>
    <row r="227" spans="2:10" ht="14.25" customHeight="1">
      <c r="B227" s="161" t="s">
        <v>270</v>
      </c>
      <c r="C227" s="109" t="s">
        <v>183</v>
      </c>
      <c r="D227" s="109" t="s">
        <v>197</v>
      </c>
      <c r="E227" s="157" t="s">
        <v>336</v>
      </c>
      <c r="F227" s="104">
        <v>240</v>
      </c>
      <c r="G227" s="104">
        <v>2</v>
      </c>
      <c r="H227" s="150">
        <f>'Прил. 8'!I45++'Прил. 8'!I241+'Прил. 8'!I683+'Прил. 8'!I800+'Прил. 8'!I1011</f>
        <v>3522.7999999999997</v>
      </c>
      <c r="I227" s="150">
        <f>'Прил. 8'!J45++'Прил. 8'!J241+'Прил. 8'!J683</f>
        <v>38.3</v>
      </c>
      <c r="J227" s="150">
        <f>'Прил. 8'!K45++'Прил. 8'!K241+'Прил. 8'!K683</f>
        <v>833.3</v>
      </c>
    </row>
    <row r="228" spans="2:10" ht="14.25" customHeight="1">
      <c r="B228" s="161" t="s">
        <v>316</v>
      </c>
      <c r="C228" s="109" t="s">
        <v>183</v>
      </c>
      <c r="D228" s="109" t="s">
        <v>197</v>
      </c>
      <c r="E228" s="159" t="s">
        <v>336</v>
      </c>
      <c r="F228" s="104">
        <v>300</v>
      </c>
      <c r="G228" s="104"/>
      <c r="H228" s="110">
        <f>H231+H230</f>
        <v>280</v>
      </c>
      <c r="I228" s="110">
        <f>I231</f>
        <v>0</v>
      </c>
      <c r="J228" s="110">
        <f>J231</f>
        <v>0</v>
      </c>
    </row>
    <row r="229" spans="2:10" ht="14.25" customHeight="1">
      <c r="B229" s="181" t="s">
        <v>318</v>
      </c>
      <c r="C229" s="109" t="s">
        <v>183</v>
      </c>
      <c r="D229" s="109" t="s">
        <v>197</v>
      </c>
      <c r="E229" s="159" t="s">
        <v>336</v>
      </c>
      <c r="F229" s="104">
        <v>320</v>
      </c>
      <c r="G229" s="104"/>
      <c r="H229" s="110">
        <f>H230</f>
        <v>0</v>
      </c>
      <c r="I229" s="110">
        <f>I230</f>
        <v>0</v>
      </c>
      <c r="J229" s="110">
        <f>J230</f>
        <v>0</v>
      </c>
    </row>
    <row r="230" spans="2:10" ht="14.25" customHeight="1">
      <c r="B230" s="161" t="s">
        <v>270</v>
      </c>
      <c r="C230" s="109" t="s">
        <v>183</v>
      </c>
      <c r="D230" s="109" t="s">
        <v>197</v>
      </c>
      <c r="E230" s="159" t="s">
        <v>336</v>
      </c>
      <c r="F230" s="104">
        <v>320</v>
      </c>
      <c r="G230" s="104">
        <v>2</v>
      </c>
      <c r="H230" s="110">
        <f>'Прил. 8'!I244</f>
        <v>0</v>
      </c>
      <c r="I230" s="110"/>
      <c r="J230" s="110"/>
    </row>
    <row r="231" spans="2:10" ht="14.25" customHeight="1">
      <c r="B231" s="161" t="s">
        <v>337</v>
      </c>
      <c r="C231" s="109" t="s">
        <v>183</v>
      </c>
      <c r="D231" s="109" t="s">
        <v>197</v>
      </c>
      <c r="E231" s="159" t="s">
        <v>336</v>
      </c>
      <c r="F231" s="104">
        <v>360</v>
      </c>
      <c r="G231" s="104"/>
      <c r="H231" s="110">
        <f>H232</f>
        <v>280</v>
      </c>
      <c r="I231" s="110">
        <f>I232</f>
        <v>0</v>
      </c>
      <c r="J231" s="110">
        <f>J232</f>
        <v>0</v>
      </c>
    </row>
    <row r="232" spans="2:10" ht="14.25" customHeight="1">
      <c r="B232" s="161" t="s">
        <v>270</v>
      </c>
      <c r="C232" s="109" t="s">
        <v>183</v>
      </c>
      <c r="D232" s="109" t="s">
        <v>197</v>
      </c>
      <c r="E232" s="159" t="s">
        <v>336</v>
      </c>
      <c r="F232" s="104">
        <v>360</v>
      </c>
      <c r="G232" s="104">
        <v>2</v>
      </c>
      <c r="H232" s="110">
        <f>'Прил. 8'!I246</f>
        <v>280</v>
      </c>
      <c r="I232" s="110">
        <f>'Прил. 8'!J246</f>
        <v>0</v>
      </c>
      <c r="J232" s="110">
        <f>'Прил. 8'!K246</f>
        <v>0</v>
      </c>
    </row>
    <row r="233" spans="2:10" ht="12.75" customHeight="1">
      <c r="B233" s="164" t="s">
        <v>290</v>
      </c>
      <c r="C233" s="109" t="s">
        <v>183</v>
      </c>
      <c r="D233" s="109" t="s">
        <v>197</v>
      </c>
      <c r="E233" s="157" t="s">
        <v>336</v>
      </c>
      <c r="F233" s="109" t="s">
        <v>291</v>
      </c>
      <c r="G233" s="109"/>
      <c r="H233" s="150">
        <f>H235+H234</f>
        <v>88.7</v>
      </c>
      <c r="I233" s="150">
        <f>I235</f>
        <v>31.7</v>
      </c>
      <c r="J233" s="150">
        <f>J235</f>
        <v>31.7</v>
      </c>
    </row>
    <row r="234" spans="2:10" ht="12.75" customHeight="1">
      <c r="B234" s="182" t="s">
        <v>338</v>
      </c>
      <c r="C234" s="109" t="s">
        <v>183</v>
      </c>
      <c r="D234" s="109" t="s">
        <v>197</v>
      </c>
      <c r="E234" s="109" t="s">
        <v>336</v>
      </c>
      <c r="F234" s="109" t="s">
        <v>339</v>
      </c>
      <c r="G234" s="109" t="s">
        <v>294</v>
      </c>
      <c r="H234" s="150">
        <f>'Прил. 8'!I248</f>
        <v>0</v>
      </c>
      <c r="I234" s="150">
        <f>'Прил. 8'!J248</f>
        <v>0</v>
      </c>
      <c r="J234" s="150">
        <f>'Прил. 8'!K248</f>
        <v>0</v>
      </c>
    </row>
    <row r="235" spans="2:10" ht="12.75" customHeight="1">
      <c r="B235" s="164" t="s">
        <v>292</v>
      </c>
      <c r="C235" s="109" t="s">
        <v>183</v>
      </c>
      <c r="D235" s="109" t="s">
        <v>197</v>
      </c>
      <c r="E235" s="157" t="s">
        <v>336</v>
      </c>
      <c r="F235" s="109" t="s">
        <v>293</v>
      </c>
      <c r="G235" s="109"/>
      <c r="H235" s="150">
        <f>H236</f>
        <v>88.7</v>
      </c>
      <c r="I235" s="150">
        <f>I236</f>
        <v>31.7</v>
      </c>
      <c r="J235" s="150">
        <f>J236</f>
        <v>31.7</v>
      </c>
    </row>
    <row r="236" spans="2:10" ht="14.25" customHeight="1">
      <c r="B236" s="161" t="s">
        <v>270</v>
      </c>
      <c r="C236" s="109" t="s">
        <v>183</v>
      </c>
      <c r="D236" s="109" t="s">
        <v>197</v>
      </c>
      <c r="E236" s="157" t="s">
        <v>336</v>
      </c>
      <c r="F236" s="109" t="s">
        <v>293</v>
      </c>
      <c r="G236" s="109" t="s">
        <v>294</v>
      </c>
      <c r="H236" s="150">
        <f>'Прил. 8'!I250+'Прил. 8'!I52</f>
        <v>88.7</v>
      </c>
      <c r="I236" s="150">
        <f>'Прил. 8'!J250</f>
        <v>31.7</v>
      </c>
      <c r="J236" s="150">
        <f>'Прил. 8'!K250</f>
        <v>31.7</v>
      </c>
    </row>
    <row r="237" spans="2:10" ht="28.5" customHeight="1">
      <c r="B237" s="164" t="s">
        <v>340</v>
      </c>
      <c r="C237" s="109" t="s">
        <v>183</v>
      </c>
      <c r="D237" s="109" t="s">
        <v>197</v>
      </c>
      <c r="E237" s="159" t="s">
        <v>341</v>
      </c>
      <c r="F237" s="109"/>
      <c r="G237" s="109"/>
      <c r="H237" s="150">
        <f>H238+H241</f>
        <v>1749.6000000000001</v>
      </c>
      <c r="I237" s="150">
        <f>I238</f>
        <v>0</v>
      </c>
      <c r="J237" s="150">
        <f>J238</f>
        <v>0</v>
      </c>
    </row>
    <row r="238" spans="2:10" ht="14.25" customHeight="1">
      <c r="B238" s="164" t="s">
        <v>286</v>
      </c>
      <c r="C238" s="109" t="s">
        <v>183</v>
      </c>
      <c r="D238" s="109" t="s">
        <v>197</v>
      </c>
      <c r="E238" s="159" t="s">
        <v>341</v>
      </c>
      <c r="F238" s="109" t="s">
        <v>287</v>
      </c>
      <c r="G238" s="109"/>
      <c r="H238" s="150">
        <f>H239</f>
        <v>1746.9</v>
      </c>
      <c r="I238" s="150">
        <f>I239</f>
        <v>0</v>
      </c>
      <c r="J238" s="150">
        <f>J239</f>
        <v>0</v>
      </c>
    </row>
    <row r="239" spans="2:10" ht="14.25" customHeight="1">
      <c r="B239" s="164" t="s">
        <v>288</v>
      </c>
      <c r="C239" s="109" t="s">
        <v>183</v>
      </c>
      <c r="D239" s="109" t="s">
        <v>197</v>
      </c>
      <c r="E239" s="159" t="s">
        <v>341</v>
      </c>
      <c r="F239" s="109" t="s">
        <v>289</v>
      </c>
      <c r="G239" s="109"/>
      <c r="H239" s="150">
        <f>H240</f>
        <v>1746.9</v>
      </c>
      <c r="I239" s="150">
        <f>I240</f>
        <v>0</v>
      </c>
      <c r="J239" s="150">
        <f>J240</f>
        <v>0</v>
      </c>
    </row>
    <row r="240" spans="2:10" ht="14.25" customHeight="1">
      <c r="B240" s="161" t="s">
        <v>270</v>
      </c>
      <c r="C240" s="109" t="s">
        <v>183</v>
      </c>
      <c r="D240" s="109" t="s">
        <v>197</v>
      </c>
      <c r="E240" s="159" t="s">
        <v>341</v>
      </c>
      <c r="F240" s="109" t="s">
        <v>289</v>
      </c>
      <c r="G240" s="109" t="s">
        <v>294</v>
      </c>
      <c r="H240" s="150">
        <f>'Прил. 8'!I149</f>
        <v>1746.9</v>
      </c>
      <c r="I240" s="150">
        <f>'Прил. 8'!J149</f>
        <v>0</v>
      </c>
      <c r="J240" s="150">
        <f>'Прил. 8'!K149</f>
        <v>0</v>
      </c>
    </row>
    <row r="241" spans="2:10" ht="14.25" customHeight="1">
      <c r="B241" s="169" t="s">
        <v>290</v>
      </c>
      <c r="C241" s="109" t="s">
        <v>183</v>
      </c>
      <c r="D241" s="109" t="s">
        <v>197</v>
      </c>
      <c r="E241" s="159" t="s">
        <v>341</v>
      </c>
      <c r="F241" s="109" t="s">
        <v>291</v>
      </c>
      <c r="G241" s="109"/>
      <c r="H241" s="150">
        <f>H242</f>
        <v>2.7</v>
      </c>
      <c r="I241" s="150">
        <f>I242</f>
        <v>0</v>
      </c>
      <c r="J241" s="150">
        <f>J242</f>
        <v>0</v>
      </c>
    </row>
    <row r="242" spans="2:10" ht="14.25" customHeight="1">
      <c r="B242" s="169" t="s">
        <v>292</v>
      </c>
      <c r="C242" s="109" t="s">
        <v>183</v>
      </c>
      <c r="D242" s="109" t="s">
        <v>197</v>
      </c>
      <c r="E242" s="159" t="s">
        <v>341</v>
      </c>
      <c r="F242" s="109" t="s">
        <v>293</v>
      </c>
      <c r="G242" s="109"/>
      <c r="H242" s="150">
        <f>H243</f>
        <v>2.7</v>
      </c>
      <c r="I242" s="150">
        <f>I243</f>
        <v>0</v>
      </c>
      <c r="J242" s="150">
        <f>J243</f>
        <v>0</v>
      </c>
    </row>
    <row r="243" spans="2:10" ht="14.25" customHeight="1">
      <c r="B243" s="169" t="s">
        <v>270</v>
      </c>
      <c r="C243" s="109" t="s">
        <v>183</v>
      </c>
      <c r="D243" s="109" t="s">
        <v>197</v>
      </c>
      <c r="E243" s="159" t="s">
        <v>341</v>
      </c>
      <c r="F243" s="109" t="s">
        <v>293</v>
      </c>
      <c r="G243" s="109" t="s">
        <v>294</v>
      </c>
      <c r="H243" s="150">
        <f>'Прил. 8'!I152</f>
        <v>2.7</v>
      </c>
      <c r="I243" s="150"/>
      <c r="J243" s="150"/>
    </row>
    <row r="244" spans="2:10" ht="29.25" customHeight="1" hidden="1">
      <c r="B244" s="161" t="s">
        <v>342</v>
      </c>
      <c r="C244" s="109" t="s">
        <v>183</v>
      </c>
      <c r="D244" s="109" t="s">
        <v>197</v>
      </c>
      <c r="E244" s="159" t="s">
        <v>343</v>
      </c>
      <c r="F244" s="109"/>
      <c r="G244" s="109"/>
      <c r="H244" s="110">
        <f>H245</f>
        <v>0</v>
      </c>
      <c r="I244" s="110">
        <f>I245</f>
        <v>0</v>
      </c>
      <c r="J244" s="110">
        <f>J245</f>
        <v>0</v>
      </c>
    </row>
    <row r="245" spans="2:10" ht="14.25" customHeight="1" hidden="1">
      <c r="B245" s="164" t="s">
        <v>286</v>
      </c>
      <c r="C245" s="109" t="s">
        <v>183</v>
      </c>
      <c r="D245" s="109" t="s">
        <v>197</v>
      </c>
      <c r="E245" s="159" t="s">
        <v>343</v>
      </c>
      <c r="F245" s="109" t="s">
        <v>287</v>
      </c>
      <c r="G245" s="109"/>
      <c r="H245" s="110">
        <f>H246</f>
        <v>0</v>
      </c>
      <c r="I245" s="110">
        <f>I246</f>
        <v>0</v>
      </c>
      <c r="J245" s="110">
        <f>J246</f>
        <v>0</v>
      </c>
    </row>
    <row r="246" spans="2:10" ht="14.25" customHeight="1" hidden="1">
      <c r="B246" s="164" t="s">
        <v>288</v>
      </c>
      <c r="C246" s="109" t="s">
        <v>183</v>
      </c>
      <c r="D246" s="109" t="s">
        <v>197</v>
      </c>
      <c r="E246" s="159" t="s">
        <v>343</v>
      </c>
      <c r="F246" s="109" t="s">
        <v>289</v>
      </c>
      <c r="G246" s="109"/>
      <c r="H246" s="110">
        <f>H247</f>
        <v>0</v>
      </c>
      <c r="I246" s="110">
        <f>I247</f>
        <v>0</v>
      </c>
      <c r="J246" s="110">
        <f>J247</f>
        <v>0</v>
      </c>
    </row>
    <row r="247" spans="2:10" ht="14.25" customHeight="1" hidden="1">
      <c r="B247" s="161" t="s">
        <v>271</v>
      </c>
      <c r="C247" s="109" t="s">
        <v>183</v>
      </c>
      <c r="D247" s="109" t="s">
        <v>197</v>
      </c>
      <c r="E247" s="159" t="s">
        <v>343</v>
      </c>
      <c r="F247" s="109" t="s">
        <v>289</v>
      </c>
      <c r="G247" s="109" t="s">
        <v>326</v>
      </c>
      <c r="H247" s="110">
        <f>'Прил. 8'!I230</f>
        <v>0</v>
      </c>
      <c r="I247" s="110">
        <f>'Прил. 8'!J230</f>
        <v>0</v>
      </c>
      <c r="J247" s="110">
        <f>'Прил. 8'!K230</f>
        <v>0</v>
      </c>
    </row>
    <row r="248" spans="2:10" ht="54" customHeight="1">
      <c r="B248" s="156" t="s">
        <v>344</v>
      </c>
      <c r="C248" s="109" t="s">
        <v>183</v>
      </c>
      <c r="D248" s="109" t="s">
        <v>197</v>
      </c>
      <c r="E248" s="109" t="s">
        <v>345</v>
      </c>
      <c r="F248" s="109"/>
      <c r="G248" s="109"/>
      <c r="H248" s="150">
        <f>H249+H252+H255</f>
        <v>11360.800000000001</v>
      </c>
      <c r="I248" s="150">
        <f>I249+I252+I255</f>
        <v>7983.9</v>
      </c>
      <c r="J248" s="150">
        <f>J249+J252+J255</f>
        <v>7954.9</v>
      </c>
    </row>
    <row r="249" spans="2:10" ht="41.25" customHeight="1">
      <c r="B249" s="154" t="s">
        <v>278</v>
      </c>
      <c r="C249" s="109" t="s">
        <v>183</v>
      </c>
      <c r="D249" s="109" t="s">
        <v>197</v>
      </c>
      <c r="E249" s="109" t="s">
        <v>345</v>
      </c>
      <c r="F249" s="109" t="s">
        <v>279</v>
      </c>
      <c r="G249" s="109"/>
      <c r="H249" s="150">
        <f>H250</f>
        <v>5733.6</v>
      </c>
      <c r="I249" s="150">
        <f>I250</f>
        <v>4743.8</v>
      </c>
      <c r="J249" s="150">
        <f>J250</f>
        <v>4905</v>
      </c>
    </row>
    <row r="250" spans="2:10" ht="12.75" customHeight="1">
      <c r="B250" s="161" t="s">
        <v>346</v>
      </c>
      <c r="C250" s="109" t="s">
        <v>183</v>
      </c>
      <c r="D250" s="109" t="s">
        <v>197</v>
      </c>
      <c r="E250" s="109" t="s">
        <v>345</v>
      </c>
      <c r="F250" s="109" t="s">
        <v>347</v>
      </c>
      <c r="G250" s="109"/>
      <c r="H250" s="150">
        <f>H251</f>
        <v>5733.6</v>
      </c>
      <c r="I250" s="150">
        <f>I251</f>
        <v>4743.8</v>
      </c>
      <c r="J250" s="150">
        <f>J251</f>
        <v>4905</v>
      </c>
    </row>
    <row r="251" spans="2:10" ht="14.25" customHeight="1">
      <c r="B251" s="161" t="s">
        <v>270</v>
      </c>
      <c r="C251" s="109" t="s">
        <v>183</v>
      </c>
      <c r="D251" s="109" t="s">
        <v>197</v>
      </c>
      <c r="E251" s="109" t="s">
        <v>345</v>
      </c>
      <c r="F251" s="109" t="s">
        <v>347</v>
      </c>
      <c r="G251" s="109" t="s">
        <v>294</v>
      </c>
      <c r="H251" s="150">
        <f>'Прил. 8'!I254</f>
        <v>5733.6</v>
      </c>
      <c r="I251" s="150">
        <f>'Прил. 8'!J254</f>
        <v>4743.8</v>
      </c>
      <c r="J251" s="150">
        <f>'Прил. 8'!K254</f>
        <v>4905</v>
      </c>
    </row>
    <row r="252" spans="2:10" ht="12.75" customHeight="1">
      <c r="B252" s="164" t="s">
        <v>286</v>
      </c>
      <c r="C252" s="109" t="s">
        <v>183</v>
      </c>
      <c r="D252" s="109" t="s">
        <v>197</v>
      </c>
      <c r="E252" s="109" t="s">
        <v>345</v>
      </c>
      <c r="F252" s="109" t="s">
        <v>287</v>
      </c>
      <c r="G252" s="109"/>
      <c r="H252" s="150">
        <f>H253</f>
        <v>5613.3</v>
      </c>
      <c r="I252" s="150">
        <f>I253</f>
        <v>3230.1</v>
      </c>
      <c r="J252" s="150">
        <f>J253</f>
        <v>3039.9</v>
      </c>
    </row>
    <row r="253" spans="2:10" ht="12.75" customHeight="1">
      <c r="B253" s="164" t="s">
        <v>288</v>
      </c>
      <c r="C253" s="109" t="s">
        <v>183</v>
      </c>
      <c r="D253" s="109" t="s">
        <v>197</v>
      </c>
      <c r="E253" s="109" t="s">
        <v>345</v>
      </c>
      <c r="F253" s="109" t="s">
        <v>289</v>
      </c>
      <c r="G253" s="109"/>
      <c r="H253" s="150">
        <f>H254</f>
        <v>5613.3</v>
      </c>
      <c r="I253" s="150">
        <f>I254</f>
        <v>3230.1</v>
      </c>
      <c r="J253" s="150">
        <f>J254</f>
        <v>3039.9</v>
      </c>
    </row>
    <row r="254" spans="2:10" ht="14.25" customHeight="1">
      <c r="B254" s="161" t="s">
        <v>270</v>
      </c>
      <c r="C254" s="109" t="s">
        <v>183</v>
      </c>
      <c r="D254" s="109" t="s">
        <v>197</v>
      </c>
      <c r="E254" s="109" t="s">
        <v>345</v>
      </c>
      <c r="F254" s="109" t="s">
        <v>289</v>
      </c>
      <c r="G254" s="109" t="s">
        <v>294</v>
      </c>
      <c r="H254" s="150">
        <f>'Прил. 8'!I257</f>
        <v>5613.3</v>
      </c>
      <c r="I254" s="150">
        <f>'Прил. 8'!J257</f>
        <v>3230.1</v>
      </c>
      <c r="J254" s="150">
        <f>'Прил. 8'!K257</f>
        <v>3039.9</v>
      </c>
    </row>
    <row r="255" spans="2:10" ht="12.75" customHeight="1">
      <c r="B255" s="164" t="s">
        <v>290</v>
      </c>
      <c r="C255" s="109" t="s">
        <v>183</v>
      </c>
      <c r="D255" s="109" t="s">
        <v>197</v>
      </c>
      <c r="E255" s="109" t="s">
        <v>345</v>
      </c>
      <c r="F255" s="109" t="s">
        <v>291</v>
      </c>
      <c r="G255" s="109"/>
      <c r="H255" s="150">
        <f>H257+H256</f>
        <v>13.9</v>
      </c>
      <c r="I255" s="150">
        <f>I257</f>
        <v>10</v>
      </c>
      <c r="J255" s="150">
        <f>J257</f>
        <v>10</v>
      </c>
    </row>
    <row r="256" spans="2:10" ht="12.75" customHeight="1">
      <c r="B256" s="182" t="s">
        <v>338</v>
      </c>
      <c r="C256" s="109" t="s">
        <v>183</v>
      </c>
      <c r="D256" s="109" t="s">
        <v>197</v>
      </c>
      <c r="E256" s="109" t="s">
        <v>345</v>
      </c>
      <c r="F256" s="109" t="s">
        <v>339</v>
      </c>
      <c r="G256" s="109" t="s">
        <v>294</v>
      </c>
      <c r="H256" s="150">
        <f>'Прил. 8'!I259</f>
        <v>0</v>
      </c>
      <c r="I256" s="150">
        <f>'Прил. 8'!J259</f>
        <v>0</v>
      </c>
      <c r="J256" s="150">
        <f>'Прил. 8'!K259</f>
        <v>0</v>
      </c>
    </row>
    <row r="257" spans="2:10" ht="12.75" customHeight="1">
      <c r="B257" s="164" t="s">
        <v>292</v>
      </c>
      <c r="C257" s="109" t="s">
        <v>183</v>
      </c>
      <c r="D257" s="109" t="s">
        <v>197</v>
      </c>
      <c r="E257" s="109" t="s">
        <v>345</v>
      </c>
      <c r="F257" s="109" t="s">
        <v>293</v>
      </c>
      <c r="G257" s="109" t="s">
        <v>294</v>
      </c>
      <c r="H257" s="150">
        <f>H258</f>
        <v>13.9</v>
      </c>
      <c r="I257" s="150">
        <f>I258</f>
        <v>10</v>
      </c>
      <c r="J257" s="150">
        <f>J258</f>
        <v>10</v>
      </c>
    </row>
    <row r="258" spans="2:10" ht="14.25" customHeight="1">
      <c r="B258" s="161" t="s">
        <v>270</v>
      </c>
      <c r="C258" s="109" t="s">
        <v>183</v>
      </c>
      <c r="D258" s="109" t="s">
        <v>197</v>
      </c>
      <c r="E258" s="109" t="s">
        <v>345</v>
      </c>
      <c r="F258" s="109" t="s">
        <v>293</v>
      </c>
      <c r="G258" s="109" t="s">
        <v>294</v>
      </c>
      <c r="H258" s="150">
        <f>'Прил. 8'!I261</f>
        <v>13.9</v>
      </c>
      <c r="I258" s="150">
        <f>'Прил. 8'!J261</f>
        <v>10</v>
      </c>
      <c r="J258" s="150">
        <f>'Прил. 8'!K261</f>
        <v>10</v>
      </c>
    </row>
    <row r="259" spans="2:10" ht="40.5" customHeight="1">
      <c r="B259" s="158" t="s">
        <v>282</v>
      </c>
      <c r="C259" s="109" t="s">
        <v>183</v>
      </c>
      <c r="D259" s="109" t="s">
        <v>197</v>
      </c>
      <c r="E259" s="159" t="s">
        <v>275</v>
      </c>
      <c r="F259" s="109"/>
      <c r="G259" s="109"/>
      <c r="H259" s="150">
        <f>H260</f>
        <v>37</v>
      </c>
      <c r="I259" s="150">
        <f>I260</f>
        <v>0</v>
      </c>
      <c r="J259" s="150">
        <f>J260</f>
        <v>0</v>
      </c>
    </row>
    <row r="260" spans="2:10" ht="40.5" customHeight="1">
      <c r="B260" s="160" t="s">
        <v>278</v>
      </c>
      <c r="C260" s="109" t="s">
        <v>183</v>
      </c>
      <c r="D260" s="109" t="s">
        <v>197</v>
      </c>
      <c r="E260" s="159" t="s">
        <v>283</v>
      </c>
      <c r="F260" s="109" t="s">
        <v>279</v>
      </c>
      <c r="G260" s="104"/>
      <c r="H260" s="150">
        <f>H261</f>
        <v>37</v>
      </c>
      <c r="I260" s="150">
        <f>I261</f>
        <v>0</v>
      </c>
      <c r="J260" s="150">
        <f>J261</f>
        <v>0</v>
      </c>
    </row>
    <row r="261" spans="2:10" ht="14.25" customHeight="1">
      <c r="B261" s="161" t="s">
        <v>280</v>
      </c>
      <c r="C261" s="109" t="s">
        <v>183</v>
      </c>
      <c r="D261" s="109" t="s">
        <v>197</v>
      </c>
      <c r="E261" s="159" t="s">
        <v>283</v>
      </c>
      <c r="F261" s="109" t="s">
        <v>281</v>
      </c>
      <c r="G261" s="104"/>
      <c r="H261" s="150">
        <f>H262</f>
        <v>37</v>
      </c>
      <c r="I261" s="150">
        <f>I262</f>
        <v>0</v>
      </c>
      <c r="J261" s="150">
        <f>J262</f>
        <v>0</v>
      </c>
    </row>
    <row r="262" spans="2:10" ht="14.25" customHeight="1">
      <c r="B262" s="161" t="s">
        <v>271</v>
      </c>
      <c r="C262" s="109" t="s">
        <v>183</v>
      </c>
      <c r="D262" s="109" t="s">
        <v>197</v>
      </c>
      <c r="E262" s="159" t="s">
        <v>283</v>
      </c>
      <c r="F262" s="109" t="s">
        <v>281</v>
      </c>
      <c r="G262" s="104">
        <v>3</v>
      </c>
      <c r="H262" s="183">
        <f>'Прил. 8'!I212+'Прил. 8'!I775</f>
        <v>37</v>
      </c>
      <c r="I262" s="150">
        <f>'Прил. 8'!J212+'Прил. 8'!J775</f>
        <v>0</v>
      </c>
      <c r="J262" s="150">
        <f>'Прил. 8'!K212+'Прил. 8'!K775</f>
        <v>0</v>
      </c>
    </row>
    <row r="263" spans="2:10" ht="85.5">
      <c r="B263" s="184" t="s">
        <v>348</v>
      </c>
      <c r="C263" s="185" t="s">
        <v>183</v>
      </c>
      <c r="D263" s="185" t="s">
        <v>197</v>
      </c>
      <c r="E263" s="186" t="s">
        <v>275</v>
      </c>
      <c r="F263" s="185"/>
      <c r="G263" s="185"/>
      <c r="H263" s="187">
        <f>H264</f>
        <v>421</v>
      </c>
      <c r="I263" s="187">
        <f>I264</f>
        <v>0</v>
      </c>
      <c r="J263" s="187">
        <f>J264</f>
        <v>0</v>
      </c>
    </row>
    <row r="264" spans="2:10" ht="14.25" customHeight="1">
      <c r="B264" s="188" t="s">
        <v>286</v>
      </c>
      <c r="C264" s="185" t="s">
        <v>183</v>
      </c>
      <c r="D264" s="185" t="s">
        <v>197</v>
      </c>
      <c r="E264" s="186" t="s">
        <v>349</v>
      </c>
      <c r="F264" s="185" t="s">
        <v>287</v>
      </c>
      <c r="G264" s="185"/>
      <c r="H264" s="187">
        <f>H265</f>
        <v>421</v>
      </c>
      <c r="I264" s="187">
        <f>I265</f>
        <v>0</v>
      </c>
      <c r="J264" s="187">
        <f>J265</f>
        <v>0</v>
      </c>
    </row>
    <row r="265" spans="2:10" ht="14.25" customHeight="1">
      <c r="B265" s="188" t="s">
        <v>288</v>
      </c>
      <c r="C265" s="185" t="s">
        <v>183</v>
      </c>
      <c r="D265" s="185" t="s">
        <v>197</v>
      </c>
      <c r="E265" s="186" t="s">
        <v>349</v>
      </c>
      <c r="F265" s="185" t="s">
        <v>289</v>
      </c>
      <c r="G265" s="185"/>
      <c r="H265" s="187">
        <f>H266</f>
        <v>421</v>
      </c>
      <c r="I265" s="187">
        <f>I266</f>
        <v>0</v>
      </c>
      <c r="J265" s="187">
        <f>J266</f>
        <v>0</v>
      </c>
    </row>
    <row r="266" spans="2:10" ht="14.25" customHeight="1">
      <c r="B266" s="189" t="s">
        <v>272</v>
      </c>
      <c r="C266" s="185" t="s">
        <v>183</v>
      </c>
      <c r="D266" s="185" t="s">
        <v>197</v>
      </c>
      <c r="E266" s="186" t="s">
        <v>349</v>
      </c>
      <c r="F266" s="185" t="s">
        <v>289</v>
      </c>
      <c r="G266" s="185" t="s">
        <v>304</v>
      </c>
      <c r="H266" s="187">
        <v>421</v>
      </c>
      <c r="I266" s="187"/>
      <c r="J266" s="187"/>
    </row>
    <row r="267" spans="2:10" ht="12.75" customHeight="1">
      <c r="B267" s="151" t="s">
        <v>198</v>
      </c>
      <c r="C267" s="108" t="s">
        <v>199</v>
      </c>
      <c r="D267" s="108"/>
      <c r="E267" s="108"/>
      <c r="F267" s="108"/>
      <c r="G267" s="108"/>
      <c r="H267" s="190">
        <f>H270+H276</f>
        <v>819.3</v>
      </c>
      <c r="I267" s="149">
        <f>I270+I276</f>
        <v>799</v>
      </c>
      <c r="J267" s="149">
        <f>J270+J276</f>
        <v>826.8</v>
      </c>
    </row>
    <row r="268" spans="2:10" ht="12.75" customHeight="1">
      <c r="B268" s="151" t="s">
        <v>270</v>
      </c>
      <c r="C268" s="108"/>
      <c r="D268" s="108"/>
      <c r="E268" s="191"/>
      <c r="F268" s="108"/>
      <c r="G268" s="108" t="s">
        <v>294</v>
      </c>
      <c r="H268" s="149">
        <f>H281</f>
        <v>0</v>
      </c>
      <c r="I268" s="149">
        <f>I281</f>
        <v>0</v>
      </c>
      <c r="J268" s="149">
        <f>J281</f>
        <v>0</v>
      </c>
    </row>
    <row r="269" spans="2:10" ht="12.75" customHeight="1">
      <c r="B269" s="151" t="s">
        <v>272</v>
      </c>
      <c r="C269" s="108" t="s">
        <v>199</v>
      </c>
      <c r="D269" s="108"/>
      <c r="E269" s="191"/>
      <c r="F269" s="108"/>
      <c r="G269" s="108" t="s">
        <v>304</v>
      </c>
      <c r="H269" s="149">
        <f>H275</f>
        <v>819.3</v>
      </c>
      <c r="I269" s="149">
        <f>I275</f>
        <v>799</v>
      </c>
      <c r="J269" s="149">
        <f>J275</f>
        <v>826.8</v>
      </c>
    </row>
    <row r="270" spans="2:10" ht="12.75" customHeight="1">
      <c r="B270" s="192" t="s">
        <v>200</v>
      </c>
      <c r="C270" s="153" t="s">
        <v>199</v>
      </c>
      <c r="D270" s="153" t="s">
        <v>201</v>
      </c>
      <c r="E270" s="193"/>
      <c r="F270" s="109"/>
      <c r="G270" s="109"/>
      <c r="H270" s="150">
        <f>H271</f>
        <v>819.3</v>
      </c>
      <c r="I270" s="150">
        <f>I271</f>
        <v>799</v>
      </c>
      <c r="J270" s="150">
        <f>J271</f>
        <v>826.8</v>
      </c>
    </row>
    <row r="271" spans="2:10" ht="12.75" customHeight="1">
      <c r="B271" s="164" t="s">
        <v>274</v>
      </c>
      <c r="C271" s="109" t="s">
        <v>199</v>
      </c>
      <c r="D271" s="109" t="s">
        <v>201</v>
      </c>
      <c r="E271" s="162" t="s">
        <v>275</v>
      </c>
      <c r="F271" s="108"/>
      <c r="G271" s="108"/>
      <c r="H271" s="150">
        <f>H272</f>
        <v>819.3</v>
      </c>
      <c r="I271" s="150">
        <f>I272</f>
        <v>799</v>
      </c>
      <c r="J271" s="150">
        <f>J272</f>
        <v>826.8</v>
      </c>
    </row>
    <row r="272" spans="2:10" ht="27.75" customHeight="1">
      <c r="B272" s="156" t="s">
        <v>350</v>
      </c>
      <c r="C272" s="109" t="s">
        <v>199</v>
      </c>
      <c r="D272" s="109" t="s">
        <v>201</v>
      </c>
      <c r="E272" s="109" t="s">
        <v>351</v>
      </c>
      <c r="F272" s="109"/>
      <c r="G272" s="109"/>
      <c r="H272" s="150">
        <f>H273</f>
        <v>819.3</v>
      </c>
      <c r="I272" s="150">
        <f>I273</f>
        <v>799</v>
      </c>
      <c r="J272" s="150">
        <f>J273</f>
        <v>826.8</v>
      </c>
    </row>
    <row r="273" spans="2:10" ht="12.75" customHeight="1">
      <c r="B273" s="164" t="s">
        <v>352</v>
      </c>
      <c r="C273" s="109" t="s">
        <v>199</v>
      </c>
      <c r="D273" s="109" t="s">
        <v>201</v>
      </c>
      <c r="E273" s="109" t="s">
        <v>351</v>
      </c>
      <c r="F273" s="109" t="s">
        <v>353</v>
      </c>
      <c r="G273" s="109"/>
      <c r="H273" s="150">
        <f>H274</f>
        <v>819.3</v>
      </c>
      <c r="I273" s="150">
        <f>I274</f>
        <v>799</v>
      </c>
      <c r="J273" s="150">
        <f>J274</f>
        <v>826.8</v>
      </c>
    </row>
    <row r="274" spans="2:10" ht="12.75" customHeight="1">
      <c r="B274" s="164" t="s">
        <v>354</v>
      </c>
      <c r="C274" s="109" t="s">
        <v>199</v>
      </c>
      <c r="D274" s="109" t="s">
        <v>201</v>
      </c>
      <c r="E274" s="109" t="s">
        <v>351</v>
      </c>
      <c r="F274" s="109" t="s">
        <v>355</v>
      </c>
      <c r="G274" s="109"/>
      <c r="H274" s="150">
        <f>H275</f>
        <v>819.3</v>
      </c>
      <c r="I274" s="150">
        <f>I275</f>
        <v>799</v>
      </c>
      <c r="J274" s="150">
        <f>J275</f>
        <v>826.8</v>
      </c>
    </row>
    <row r="275" spans="2:10" ht="14.25" customHeight="1">
      <c r="B275" s="161" t="s">
        <v>272</v>
      </c>
      <c r="C275" s="109" t="s">
        <v>199</v>
      </c>
      <c r="D275" s="109" t="s">
        <v>201</v>
      </c>
      <c r="E275" s="109" t="s">
        <v>351</v>
      </c>
      <c r="F275" s="109" t="s">
        <v>355</v>
      </c>
      <c r="G275" s="109" t="s">
        <v>304</v>
      </c>
      <c r="H275" s="150">
        <f>'Прил. 8'!I523</f>
        <v>819.3</v>
      </c>
      <c r="I275" s="150">
        <f>'Прил. 8'!J523</f>
        <v>799</v>
      </c>
      <c r="J275" s="150">
        <f>'Прил. 8'!K523</f>
        <v>826.8</v>
      </c>
    </row>
    <row r="276" spans="2:10" ht="12.75" customHeight="1" hidden="1">
      <c r="B276" s="161"/>
      <c r="C276" s="109"/>
      <c r="D276" s="109"/>
      <c r="E276" s="109"/>
      <c r="F276" s="109"/>
      <c r="G276" s="109"/>
      <c r="H276" s="150">
        <f>H277</f>
        <v>0</v>
      </c>
      <c r="I276" s="150"/>
      <c r="J276" s="150"/>
    </row>
    <row r="277" spans="2:10" ht="12.75" customHeight="1" hidden="1">
      <c r="B277" s="164"/>
      <c r="C277" s="109"/>
      <c r="D277" s="109"/>
      <c r="E277" s="157"/>
      <c r="F277" s="109"/>
      <c r="G277" s="109"/>
      <c r="H277" s="150">
        <f>H278</f>
        <v>0</v>
      </c>
      <c r="I277" s="150"/>
      <c r="J277" s="150"/>
    </row>
    <row r="278" spans="2:10" ht="12.75" customHeight="1" hidden="1">
      <c r="B278" s="166"/>
      <c r="C278" s="109"/>
      <c r="D278" s="109"/>
      <c r="E278" s="157"/>
      <c r="F278" s="109"/>
      <c r="G278" s="109"/>
      <c r="H278" s="150">
        <f>H279</f>
        <v>0</v>
      </c>
      <c r="I278" s="150"/>
      <c r="J278" s="150"/>
    </row>
    <row r="279" spans="2:10" ht="12.75" customHeight="1" hidden="1">
      <c r="B279" s="164"/>
      <c r="C279" s="109"/>
      <c r="D279" s="109"/>
      <c r="E279" s="157"/>
      <c r="F279" s="109"/>
      <c r="G279" s="109"/>
      <c r="H279" s="150">
        <f>H280</f>
        <v>0</v>
      </c>
      <c r="I279" s="150"/>
      <c r="J279" s="150"/>
    </row>
    <row r="280" spans="2:10" ht="12.75" customHeight="1" hidden="1">
      <c r="B280" s="164"/>
      <c r="C280" s="109"/>
      <c r="D280" s="109"/>
      <c r="E280" s="157"/>
      <c r="F280" s="109"/>
      <c r="G280" s="109"/>
      <c r="H280" s="150">
        <f>H281</f>
        <v>0</v>
      </c>
      <c r="I280" s="150"/>
      <c r="J280" s="150"/>
    </row>
    <row r="281" spans="2:10" ht="14.25" customHeight="1" hidden="1">
      <c r="B281" s="161"/>
      <c r="C281" s="109"/>
      <c r="D281" s="109"/>
      <c r="E281" s="157"/>
      <c r="F281" s="109"/>
      <c r="G281" s="109">
        <v>2</v>
      </c>
      <c r="H281" s="150"/>
      <c r="I281" s="150"/>
      <c r="J281" s="150"/>
    </row>
    <row r="282" spans="2:10" ht="12.75" customHeight="1" hidden="1">
      <c r="B282" s="151"/>
      <c r="C282" s="108"/>
      <c r="D282" s="108"/>
      <c r="E282" s="108"/>
      <c r="F282" s="108"/>
      <c r="G282" s="108"/>
      <c r="H282" s="149">
        <f>H284</f>
        <v>0</v>
      </c>
      <c r="I282" s="150"/>
      <c r="J282" s="150"/>
    </row>
    <row r="283" spans="2:10" ht="12.75" customHeight="1" hidden="1">
      <c r="B283" s="151"/>
      <c r="C283" s="108"/>
      <c r="D283" s="108"/>
      <c r="E283" s="108"/>
      <c r="F283" s="108"/>
      <c r="G283" s="108" t="s">
        <v>294</v>
      </c>
      <c r="H283" s="149">
        <f>H290+H295+H300</f>
        <v>0</v>
      </c>
      <c r="I283" s="150"/>
      <c r="J283" s="150"/>
    </row>
    <row r="284" spans="2:10" ht="12.75" customHeight="1" hidden="1">
      <c r="B284" s="161"/>
      <c r="C284" s="109"/>
      <c r="D284" s="109"/>
      <c r="E284" s="109"/>
      <c r="F284" s="109"/>
      <c r="G284" s="109"/>
      <c r="H284" s="150">
        <f>H285</f>
        <v>0</v>
      </c>
      <c r="I284" s="150"/>
      <c r="J284" s="150"/>
    </row>
    <row r="285" spans="2:10" ht="38.25" customHeight="1" hidden="1">
      <c r="B285" s="148"/>
      <c r="C285" s="109"/>
      <c r="D285" s="109"/>
      <c r="E285" s="157"/>
      <c r="F285" s="109"/>
      <c r="G285" s="109"/>
      <c r="H285" s="150">
        <f>H286+H291+H296</f>
        <v>0</v>
      </c>
      <c r="I285" s="150"/>
      <c r="J285" s="150"/>
    </row>
    <row r="286" spans="2:10" ht="12.75" customHeight="1" hidden="1">
      <c r="B286" s="164"/>
      <c r="C286" s="109"/>
      <c r="D286" s="109"/>
      <c r="E286" s="157"/>
      <c r="F286" s="109"/>
      <c r="G286" s="109"/>
      <c r="H286" s="150">
        <f>H287</f>
        <v>0</v>
      </c>
      <c r="I286" s="150"/>
      <c r="J286" s="150"/>
    </row>
    <row r="287" spans="2:10" ht="12.75" customHeight="1" hidden="1">
      <c r="B287" s="166"/>
      <c r="C287" s="109"/>
      <c r="D287" s="109"/>
      <c r="E287" s="157"/>
      <c r="F287" s="109"/>
      <c r="G287" s="109"/>
      <c r="H287" s="150">
        <f>H288</f>
        <v>0</v>
      </c>
      <c r="I287" s="150"/>
      <c r="J287" s="150"/>
    </row>
    <row r="288" spans="2:10" ht="12.75" customHeight="1" hidden="1">
      <c r="B288" s="164"/>
      <c r="C288" s="109"/>
      <c r="D288" s="109"/>
      <c r="E288" s="157"/>
      <c r="F288" s="109" t="s">
        <v>287</v>
      </c>
      <c r="G288" s="109"/>
      <c r="H288" s="150">
        <f>H289</f>
        <v>0</v>
      </c>
      <c r="I288" s="150"/>
      <c r="J288" s="150"/>
    </row>
    <row r="289" spans="2:10" ht="12.75" customHeight="1" hidden="1">
      <c r="B289" s="164"/>
      <c r="C289" s="109"/>
      <c r="D289" s="109"/>
      <c r="E289" s="157"/>
      <c r="F289" s="109" t="s">
        <v>289</v>
      </c>
      <c r="G289" s="109"/>
      <c r="H289" s="150">
        <f>H290</f>
        <v>0</v>
      </c>
      <c r="I289" s="150"/>
      <c r="J289" s="150"/>
    </row>
    <row r="290" spans="2:10" ht="14.25" customHeight="1" hidden="1">
      <c r="B290" s="161"/>
      <c r="C290" s="109"/>
      <c r="D290" s="109"/>
      <c r="E290" s="157"/>
      <c r="F290" s="109" t="s">
        <v>289</v>
      </c>
      <c r="G290" s="109">
        <v>2</v>
      </c>
      <c r="H290" s="150"/>
      <c r="I290" s="150"/>
      <c r="J290" s="150"/>
    </row>
    <row r="291" spans="2:10" ht="12.75" customHeight="1" hidden="1">
      <c r="B291" s="161"/>
      <c r="C291" s="109"/>
      <c r="D291" s="109"/>
      <c r="E291" s="194"/>
      <c r="F291" s="109"/>
      <c r="G291" s="109"/>
      <c r="H291" s="150">
        <f>H292</f>
        <v>0</v>
      </c>
      <c r="I291" s="150"/>
      <c r="J291" s="150"/>
    </row>
    <row r="292" spans="2:10" ht="12.75" customHeight="1" hidden="1">
      <c r="B292" s="166"/>
      <c r="C292" s="109"/>
      <c r="D292" s="109"/>
      <c r="E292" s="194"/>
      <c r="F292" s="109"/>
      <c r="G292" s="109"/>
      <c r="H292" s="150">
        <f>H293</f>
        <v>0</v>
      </c>
      <c r="I292" s="150"/>
      <c r="J292" s="150"/>
    </row>
    <row r="293" spans="2:10" ht="12.75" customHeight="1" hidden="1">
      <c r="B293" s="161"/>
      <c r="C293" s="109"/>
      <c r="D293" s="109"/>
      <c r="E293" s="194"/>
      <c r="F293" s="109" t="s">
        <v>356</v>
      </c>
      <c r="G293" s="109"/>
      <c r="H293" s="150">
        <f>H294</f>
        <v>0</v>
      </c>
      <c r="I293" s="150"/>
      <c r="J293" s="150"/>
    </row>
    <row r="294" spans="2:10" ht="12.75" customHeight="1" hidden="1">
      <c r="B294" s="161"/>
      <c r="C294" s="109"/>
      <c r="D294" s="109"/>
      <c r="E294" s="194"/>
      <c r="F294" s="109">
        <v>610</v>
      </c>
      <c r="G294" s="109"/>
      <c r="H294" s="150">
        <f>H295</f>
        <v>0</v>
      </c>
      <c r="I294" s="150"/>
      <c r="J294" s="150"/>
    </row>
    <row r="295" spans="2:10" ht="14.25" customHeight="1" hidden="1">
      <c r="B295" s="161"/>
      <c r="C295" s="109"/>
      <c r="D295" s="109"/>
      <c r="E295" s="194"/>
      <c r="F295" s="109">
        <v>610</v>
      </c>
      <c r="G295" s="109" t="s">
        <v>294</v>
      </c>
      <c r="H295" s="150"/>
      <c r="I295" s="150"/>
      <c r="J295" s="150"/>
    </row>
    <row r="296" spans="2:10" ht="25.5" customHeight="1" hidden="1">
      <c r="B296" s="161"/>
      <c r="C296" s="109"/>
      <c r="D296" s="109"/>
      <c r="E296" s="157"/>
      <c r="F296" s="109"/>
      <c r="G296" s="109"/>
      <c r="H296" s="150">
        <f>H297</f>
        <v>0</v>
      </c>
      <c r="I296" s="150"/>
      <c r="J296" s="150"/>
    </row>
    <row r="297" spans="2:10" ht="12.75" customHeight="1" hidden="1">
      <c r="B297" s="166"/>
      <c r="C297" s="109"/>
      <c r="D297" s="109"/>
      <c r="E297" s="157"/>
      <c r="F297" s="109"/>
      <c r="G297" s="109"/>
      <c r="H297" s="150">
        <f>H298</f>
        <v>0</v>
      </c>
      <c r="I297" s="150"/>
      <c r="J297" s="150"/>
    </row>
    <row r="298" spans="2:10" ht="12.75" customHeight="1" hidden="1">
      <c r="B298" s="164"/>
      <c r="C298" s="109"/>
      <c r="D298" s="109"/>
      <c r="E298" s="157"/>
      <c r="F298" s="109" t="s">
        <v>287</v>
      </c>
      <c r="G298" s="109"/>
      <c r="H298" s="150">
        <f>H299</f>
        <v>0</v>
      </c>
      <c r="I298" s="150"/>
      <c r="J298" s="150"/>
    </row>
    <row r="299" spans="2:10" ht="12.75" customHeight="1" hidden="1">
      <c r="B299" s="164"/>
      <c r="C299" s="109"/>
      <c r="D299" s="109"/>
      <c r="E299" s="157"/>
      <c r="F299" s="109" t="s">
        <v>289</v>
      </c>
      <c r="G299" s="109"/>
      <c r="H299" s="150">
        <f>H300</f>
        <v>0</v>
      </c>
      <c r="I299" s="150"/>
      <c r="J299" s="150"/>
    </row>
    <row r="300" spans="2:10" ht="14.25" customHeight="1" hidden="1">
      <c r="B300" s="161"/>
      <c r="C300" s="109"/>
      <c r="D300" s="109"/>
      <c r="E300" s="157"/>
      <c r="F300" s="109" t="s">
        <v>289</v>
      </c>
      <c r="G300" s="109">
        <v>2</v>
      </c>
      <c r="H300" s="150"/>
      <c r="I300" s="150"/>
      <c r="J300" s="150"/>
    </row>
    <row r="301" spans="2:10" ht="12.75" customHeight="1">
      <c r="B301" s="151" t="s">
        <v>202</v>
      </c>
      <c r="C301" s="108" t="s">
        <v>203</v>
      </c>
      <c r="D301" s="108"/>
      <c r="E301" s="108"/>
      <c r="F301" s="108"/>
      <c r="G301" s="108"/>
      <c r="H301" s="149">
        <f>H304+H311</f>
        <v>58982.5</v>
      </c>
      <c r="I301" s="149">
        <f>I304+I311</f>
        <v>30910.1</v>
      </c>
      <c r="J301" s="149">
        <f>J304+J311</f>
        <v>30920.4</v>
      </c>
    </row>
    <row r="302" spans="2:10" ht="12.75" customHeight="1">
      <c r="B302" s="151" t="s">
        <v>270</v>
      </c>
      <c r="C302" s="108"/>
      <c r="D302" s="108"/>
      <c r="E302" s="108"/>
      <c r="F302" s="108"/>
      <c r="G302" s="108" t="s">
        <v>294</v>
      </c>
      <c r="H302" s="149">
        <f>H310+H317+H321+H325+H338+H348+H352+H329+H333+H345+H341</f>
        <v>14182.499999999998</v>
      </c>
      <c r="I302" s="149">
        <f>I310+I317+I321+I325+I338+I348+I352+I329+I333</f>
        <v>8910.1</v>
      </c>
      <c r="J302" s="149">
        <f>J310+J317+J321+J325+J338+J348+J352+J329+J333</f>
        <v>8920.4</v>
      </c>
    </row>
    <row r="303" spans="2:10" ht="12.75" customHeight="1">
      <c r="B303" s="151" t="s">
        <v>271</v>
      </c>
      <c r="C303" s="108"/>
      <c r="D303" s="108"/>
      <c r="E303" s="108"/>
      <c r="F303" s="108"/>
      <c r="G303" s="108" t="s">
        <v>326</v>
      </c>
      <c r="H303" s="149">
        <f>H330</f>
        <v>44800</v>
      </c>
      <c r="I303" s="149">
        <f>I330</f>
        <v>22000</v>
      </c>
      <c r="J303" s="149">
        <f>J330</f>
        <v>22000</v>
      </c>
    </row>
    <row r="304" spans="2:10" ht="12.75" customHeight="1">
      <c r="B304" s="195" t="s">
        <v>204</v>
      </c>
      <c r="C304" s="153" t="s">
        <v>203</v>
      </c>
      <c r="D304" s="153" t="s">
        <v>205</v>
      </c>
      <c r="E304" s="109"/>
      <c r="F304" s="109"/>
      <c r="G304" s="109"/>
      <c r="H304" s="150">
        <f aca="true" t="shared" si="0" ref="H304:H309">H305</f>
        <v>1375</v>
      </c>
      <c r="I304" s="150">
        <f aca="true" t="shared" si="1" ref="I304:I309">I305</f>
        <v>910.1</v>
      </c>
      <c r="J304" s="150">
        <f aca="true" t="shared" si="2" ref="J304:J309">J305</f>
        <v>920.4</v>
      </c>
    </row>
    <row r="305" spans="2:10" ht="12.75" customHeight="1">
      <c r="B305" s="163" t="s">
        <v>274</v>
      </c>
      <c r="C305" s="109" t="s">
        <v>203</v>
      </c>
      <c r="D305" s="109" t="s">
        <v>205</v>
      </c>
      <c r="E305" s="157" t="s">
        <v>275</v>
      </c>
      <c r="F305" s="109"/>
      <c r="G305" s="109"/>
      <c r="H305" s="150">
        <f t="shared" si="0"/>
        <v>1375</v>
      </c>
      <c r="I305" s="150">
        <f t="shared" si="1"/>
        <v>910.1</v>
      </c>
      <c r="J305" s="150">
        <f t="shared" si="2"/>
        <v>920.4</v>
      </c>
    </row>
    <row r="306" spans="2:10" ht="13.5" customHeight="1">
      <c r="B306" s="163" t="s">
        <v>357</v>
      </c>
      <c r="C306" s="109" t="s">
        <v>203</v>
      </c>
      <c r="D306" s="109" t="s">
        <v>205</v>
      </c>
      <c r="E306" s="173" t="s">
        <v>336</v>
      </c>
      <c r="F306" s="109"/>
      <c r="G306" s="109"/>
      <c r="H306" s="150">
        <f t="shared" si="0"/>
        <v>1375</v>
      </c>
      <c r="I306" s="150">
        <f t="shared" si="1"/>
        <v>910.1</v>
      </c>
      <c r="J306" s="150">
        <f t="shared" si="2"/>
        <v>920.4</v>
      </c>
    </row>
    <row r="307" spans="2:10" ht="27.75" customHeight="1">
      <c r="B307" s="163" t="s">
        <v>335</v>
      </c>
      <c r="C307" s="109" t="s">
        <v>203</v>
      </c>
      <c r="D307" s="109" t="s">
        <v>205</v>
      </c>
      <c r="E307" s="173" t="s">
        <v>336</v>
      </c>
      <c r="F307" s="109"/>
      <c r="G307" s="109"/>
      <c r="H307" s="150">
        <f t="shared" si="0"/>
        <v>1375</v>
      </c>
      <c r="I307" s="150">
        <f t="shared" si="1"/>
        <v>910.1</v>
      </c>
      <c r="J307" s="150">
        <f t="shared" si="2"/>
        <v>920.4</v>
      </c>
    </row>
    <row r="308" spans="2:10" ht="12.75" customHeight="1">
      <c r="B308" s="164" t="s">
        <v>286</v>
      </c>
      <c r="C308" s="109" t="s">
        <v>203</v>
      </c>
      <c r="D308" s="109" t="s">
        <v>205</v>
      </c>
      <c r="E308" s="173" t="s">
        <v>336</v>
      </c>
      <c r="F308" s="109" t="s">
        <v>287</v>
      </c>
      <c r="G308" s="109"/>
      <c r="H308" s="150">
        <f t="shared" si="0"/>
        <v>1375</v>
      </c>
      <c r="I308" s="150">
        <f t="shared" si="1"/>
        <v>910.1</v>
      </c>
      <c r="J308" s="150">
        <f t="shared" si="2"/>
        <v>920.4</v>
      </c>
    </row>
    <row r="309" spans="2:10" ht="12.75" customHeight="1">
      <c r="B309" s="164" t="s">
        <v>288</v>
      </c>
      <c r="C309" s="109" t="s">
        <v>203</v>
      </c>
      <c r="D309" s="109" t="s">
        <v>205</v>
      </c>
      <c r="E309" s="173" t="s">
        <v>336</v>
      </c>
      <c r="F309" s="109" t="s">
        <v>289</v>
      </c>
      <c r="G309" s="109"/>
      <c r="H309" s="150">
        <f t="shared" si="0"/>
        <v>1375</v>
      </c>
      <c r="I309" s="150">
        <f t="shared" si="1"/>
        <v>910.1</v>
      </c>
      <c r="J309" s="150">
        <f t="shared" si="2"/>
        <v>920.4</v>
      </c>
    </row>
    <row r="310" spans="2:10" ht="14.25" customHeight="1">
      <c r="B310" s="161" t="s">
        <v>270</v>
      </c>
      <c r="C310" s="109" t="s">
        <v>203</v>
      </c>
      <c r="D310" s="109" t="s">
        <v>205</v>
      </c>
      <c r="E310" s="173" t="s">
        <v>336</v>
      </c>
      <c r="F310" s="109" t="s">
        <v>289</v>
      </c>
      <c r="G310" s="109">
        <v>2</v>
      </c>
      <c r="H310" s="150">
        <f>'Прил. 8'!I273</f>
        <v>1375</v>
      </c>
      <c r="I310" s="150">
        <f>'Прил. 8'!J273</f>
        <v>910.1</v>
      </c>
      <c r="J310" s="150">
        <f>'Прил. 8'!K273</f>
        <v>920.4</v>
      </c>
    </row>
    <row r="311" spans="2:10" ht="12.75" customHeight="1">
      <c r="B311" s="192" t="s">
        <v>206</v>
      </c>
      <c r="C311" s="153" t="s">
        <v>203</v>
      </c>
      <c r="D311" s="153" t="s">
        <v>207</v>
      </c>
      <c r="E311" s="109"/>
      <c r="F311" s="109"/>
      <c r="G311" s="109"/>
      <c r="H311" s="196">
        <f>H312</f>
        <v>57607.5</v>
      </c>
      <c r="I311" s="196">
        <f>I312</f>
        <v>30000</v>
      </c>
      <c r="J311" s="196">
        <f>J312</f>
        <v>30000</v>
      </c>
    </row>
    <row r="312" spans="2:10" ht="27.75" customHeight="1">
      <c r="B312" s="176" t="s">
        <v>358</v>
      </c>
      <c r="C312" s="109" t="s">
        <v>203</v>
      </c>
      <c r="D312" s="109" t="s">
        <v>207</v>
      </c>
      <c r="E312" s="197" t="s">
        <v>359</v>
      </c>
      <c r="F312" s="109"/>
      <c r="G312" s="109"/>
      <c r="H312" s="150">
        <f>H313+H318+H322+H335+H342+H349+H331</f>
        <v>57607.5</v>
      </c>
      <c r="I312" s="150">
        <f>I313+I318+I322+I335+I342+I349+I331</f>
        <v>30000</v>
      </c>
      <c r="J312" s="150">
        <f>J313+J318+J322+J335+J342+J349+J331</f>
        <v>30000</v>
      </c>
    </row>
    <row r="313" spans="2:10" ht="14.25" customHeight="1" hidden="1">
      <c r="B313" s="198" t="s">
        <v>360</v>
      </c>
      <c r="C313" s="109" t="s">
        <v>203</v>
      </c>
      <c r="D313" s="109" t="s">
        <v>207</v>
      </c>
      <c r="E313" s="197" t="s">
        <v>361</v>
      </c>
      <c r="F313" s="109"/>
      <c r="G313" s="109"/>
      <c r="H313" s="150">
        <f>H315</f>
        <v>0</v>
      </c>
      <c r="I313" s="150">
        <f>I315</f>
        <v>0</v>
      </c>
      <c r="J313" s="150">
        <f>J315</f>
        <v>0</v>
      </c>
    </row>
    <row r="314" spans="2:10" ht="9" customHeight="1" hidden="1">
      <c r="B314" s="199"/>
      <c r="C314" s="109"/>
      <c r="D314" s="109"/>
      <c r="E314" s="197"/>
      <c r="F314" s="109"/>
      <c r="G314" s="109"/>
      <c r="H314" s="150"/>
      <c r="I314" s="150"/>
      <c r="J314" s="150"/>
    </row>
    <row r="315" spans="2:10" ht="12.75" customHeight="1" hidden="1">
      <c r="B315" s="164" t="s">
        <v>286</v>
      </c>
      <c r="C315" s="109" t="s">
        <v>203</v>
      </c>
      <c r="D315" s="109" t="s">
        <v>207</v>
      </c>
      <c r="E315" s="197" t="s">
        <v>361</v>
      </c>
      <c r="F315" s="109" t="s">
        <v>287</v>
      </c>
      <c r="G315" s="109"/>
      <c r="H315" s="150">
        <f>H316</f>
        <v>0</v>
      </c>
      <c r="I315" s="150">
        <f>I316</f>
        <v>0</v>
      </c>
      <c r="J315" s="150">
        <f>J316</f>
        <v>0</v>
      </c>
    </row>
    <row r="316" spans="2:10" ht="12.75" customHeight="1" hidden="1">
      <c r="B316" s="164" t="s">
        <v>288</v>
      </c>
      <c r="C316" s="109" t="s">
        <v>203</v>
      </c>
      <c r="D316" s="109" t="s">
        <v>207</v>
      </c>
      <c r="E316" s="197" t="s">
        <v>361</v>
      </c>
      <c r="F316" s="109" t="s">
        <v>289</v>
      </c>
      <c r="G316" s="109"/>
      <c r="H316" s="150">
        <f>H317</f>
        <v>0</v>
      </c>
      <c r="I316" s="150">
        <f>I317</f>
        <v>0</v>
      </c>
      <c r="J316" s="150">
        <f>J317</f>
        <v>0</v>
      </c>
    </row>
    <row r="317" spans="2:10" ht="14.25" customHeight="1" hidden="1">
      <c r="B317" s="161" t="s">
        <v>270</v>
      </c>
      <c r="C317" s="109" t="s">
        <v>203</v>
      </c>
      <c r="D317" s="109" t="s">
        <v>207</v>
      </c>
      <c r="E317" s="197" t="s">
        <v>361</v>
      </c>
      <c r="F317" s="109" t="s">
        <v>289</v>
      </c>
      <c r="G317" s="109" t="s">
        <v>294</v>
      </c>
      <c r="H317" s="150"/>
      <c r="I317" s="150"/>
      <c r="J317" s="150"/>
    </row>
    <row r="318" spans="2:10" ht="27.75" customHeight="1" hidden="1">
      <c r="B318" s="163" t="s">
        <v>362</v>
      </c>
      <c r="C318" s="109" t="s">
        <v>203</v>
      </c>
      <c r="D318" s="109" t="s">
        <v>207</v>
      </c>
      <c r="E318" s="197" t="s">
        <v>363</v>
      </c>
      <c r="F318" s="109"/>
      <c r="G318" s="109"/>
      <c r="H318" s="150">
        <f>H319</f>
        <v>0</v>
      </c>
      <c r="I318" s="150">
        <f>I319</f>
        <v>0</v>
      </c>
      <c r="J318" s="150">
        <f>J319</f>
        <v>0</v>
      </c>
    </row>
    <row r="319" spans="2:10" ht="14.25" customHeight="1" hidden="1">
      <c r="B319" s="164" t="s">
        <v>286</v>
      </c>
      <c r="C319" s="109" t="s">
        <v>203</v>
      </c>
      <c r="D319" s="109" t="s">
        <v>207</v>
      </c>
      <c r="E319" s="197" t="s">
        <v>363</v>
      </c>
      <c r="F319" s="109" t="s">
        <v>287</v>
      </c>
      <c r="G319" s="109"/>
      <c r="H319" s="150">
        <f>H320</f>
        <v>0</v>
      </c>
      <c r="I319" s="150">
        <f>I320</f>
        <v>0</v>
      </c>
      <c r="J319" s="150">
        <f>J320</f>
        <v>0</v>
      </c>
    </row>
    <row r="320" spans="2:10" ht="14.25" customHeight="1" hidden="1">
      <c r="B320" s="164" t="s">
        <v>288</v>
      </c>
      <c r="C320" s="109" t="s">
        <v>203</v>
      </c>
      <c r="D320" s="109" t="s">
        <v>207</v>
      </c>
      <c r="E320" s="197" t="s">
        <v>363</v>
      </c>
      <c r="F320" s="109" t="s">
        <v>289</v>
      </c>
      <c r="G320" s="109"/>
      <c r="H320" s="150">
        <f>H321</f>
        <v>0</v>
      </c>
      <c r="I320" s="150">
        <f>I321</f>
        <v>0</v>
      </c>
      <c r="J320" s="150">
        <f>J321</f>
        <v>0</v>
      </c>
    </row>
    <row r="321" spans="2:10" ht="14.25" customHeight="1" hidden="1">
      <c r="B321" s="161" t="s">
        <v>270</v>
      </c>
      <c r="C321" s="109" t="s">
        <v>203</v>
      </c>
      <c r="D321" s="109" t="s">
        <v>207</v>
      </c>
      <c r="E321" s="197" t="s">
        <v>363</v>
      </c>
      <c r="F321" s="109" t="s">
        <v>289</v>
      </c>
      <c r="G321" s="109" t="s">
        <v>294</v>
      </c>
      <c r="H321" s="150"/>
      <c r="I321" s="150"/>
      <c r="J321" s="150"/>
    </row>
    <row r="322" spans="2:10" ht="14.25" customHeight="1">
      <c r="B322" s="163" t="s">
        <v>364</v>
      </c>
      <c r="C322" s="109" t="s">
        <v>203</v>
      </c>
      <c r="D322" s="109" t="s">
        <v>207</v>
      </c>
      <c r="E322" s="197" t="s">
        <v>365</v>
      </c>
      <c r="F322" s="109"/>
      <c r="G322" s="109"/>
      <c r="H322" s="150">
        <f>H323+H326</f>
        <v>50891.2</v>
      </c>
      <c r="I322" s="150">
        <f>I323+I326</f>
        <v>29004.7</v>
      </c>
      <c r="J322" s="150">
        <f>J323+J326</f>
        <v>28220</v>
      </c>
    </row>
    <row r="323" spans="2:10" ht="14.25" customHeight="1">
      <c r="B323" s="164" t="s">
        <v>286</v>
      </c>
      <c r="C323" s="109" t="s">
        <v>203</v>
      </c>
      <c r="D323" s="109" t="s">
        <v>207</v>
      </c>
      <c r="E323" s="197" t="s">
        <v>365</v>
      </c>
      <c r="F323" s="109" t="s">
        <v>287</v>
      </c>
      <c r="G323" s="109"/>
      <c r="H323" s="150">
        <f>H324</f>
        <v>5456.7</v>
      </c>
      <c r="I323" s="150">
        <f>I324</f>
        <v>6000</v>
      </c>
      <c r="J323" s="150">
        <f>J324</f>
        <v>6000</v>
      </c>
    </row>
    <row r="324" spans="2:10" ht="14.25" customHeight="1">
      <c r="B324" s="164" t="s">
        <v>288</v>
      </c>
      <c r="C324" s="109" t="s">
        <v>203</v>
      </c>
      <c r="D324" s="109" t="s">
        <v>207</v>
      </c>
      <c r="E324" s="197" t="s">
        <v>365</v>
      </c>
      <c r="F324" s="109" t="s">
        <v>289</v>
      </c>
      <c r="G324" s="109"/>
      <c r="H324" s="150">
        <f>H325</f>
        <v>5456.7</v>
      </c>
      <c r="I324" s="150">
        <f>I325</f>
        <v>6000</v>
      </c>
      <c r="J324" s="150">
        <f>J325</f>
        <v>6000</v>
      </c>
    </row>
    <row r="325" spans="2:10" ht="14.25" customHeight="1">
      <c r="B325" s="161" t="s">
        <v>270</v>
      </c>
      <c r="C325" s="109" t="s">
        <v>203</v>
      </c>
      <c r="D325" s="109" t="s">
        <v>207</v>
      </c>
      <c r="E325" s="197" t="s">
        <v>365</v>
      </c>
      <c r="F325" s="109" t="s">
        <v>289</v>
      </c>
      <c r="G325" s="109" t="s">
        <v>294</v>
      </c>
      <c r="H325" s="150">
        <f>'Прил. 8'!I539+'Прил. 8'!I288</f>
        <v>5456.7</v>
      </c>
      <c r="I325" s="150">
        <f>'Прил. 8'!J539+'Прил. 8'!J288</f>
        <v>6000</v>
      </c>
      <c r="J325" s="150">
        <f>'Прил. 8'!K539+'Прил. 8'!K288</f>
        <v>6000</v>
      </c>
    </row>
    <row r="326" spans="2:10" ht="27.75" customHeight="1">
      <c r="B326" s="154" t="s">
        <v>366</v>
      </c>
      <c r="C326" s="109" t="s">
        <v>203</v>
      </c>
      <c r="D326" s="109" t="s">
        <v>207</v>
      </c>
      <c r="E326" s="197" t="s">
        <v>367</v>
      </c>
      <c r="F326" s="109"/>
      <c r="G326" s="109"/>
      <c r="H326" s="150">
        <f>H327</f>
        <v>45434.5</v>
      </c>
      <c r="I326" s="150">
        <f>I327</f>
        <v>23004.7</v>
      </c>
      <c r="J326" s="150">
        <f>J327</f>
        <v>22220</v>
      </c>
    </row>
    <row r="327" spans="2:10" ht="15.75" customHeight="1">
      <c r="B327" s="164" t="s">
        <v>286</v>
      </c>
      <c r="C327" s="109" t="s">
        <v>203</v>
      </c>
      <c r="D327" s="109" t="s">
        <v>207</v>
      </c>
      <c r="E327" s="197" t="s">
        <v>367</v>
      </c>
      <c r="F327" s="109" t="s">
        <v>287</v>
      </c>
      <c r="G327" s="109"/>
      <c r="H327" s="150">
        <f>H328</f>
        <v>45434.5</v>
      </c>
      <c r="I327" s="150">
        <f>I328</f>
        <v>23004.7</v>
      </c>
      <c r="J327" s="150">
        <f>J328</f>
        <v>22220</v>
      </c>
    </row>
    <row r="328" spans="2:10" ht="12.75" customHeight="1">
      <c r="B328" s="164" t="s">
        <v>288</v>
      </c>
      <c r="C328" s="109" t="s">
        <v>203</v>
      </c>
      <c r="D328" s="109" t="s">
        <v>207</v>
      </c>
      <c r="E328" s="197" t="s">
        <v>367</v>
      </c>
      <c r="F328" s="109" t="s">
        <v>289</v>
      </c>
      <c r="G328" s="109"/>
      <c r="H328" s="150">
        <f>H330+H329</f>
        <v>45434.5</v>
      </c>
      <c r="I328" s="150">
        <f>I330+I329</f>
        <v>23004.7</v>
      </c>
      <c r="J328" s="150">
        <f>J330+J329</f>
        <v>22220</v>
      </c>
    </row>
    <row r="329" spans="2:10" ht="14.25" customHeight="1">
      <c r="B329" s="161" t="s">
        <v>270</v>
      </c>
      <c r="C329" s="109" t="s">
        <v>203</v>
      </c>
      <c r="D329" s="109" t="s">
        <v>207</v>
      </c>
      <c r="E329" s="197" t="s">
        <v>367</v>
      </c>
      <c r="F329" s="109" t="s">
        <v>289</v>
      </c>
      <c r="G329" s="109" t="s">
        <v>294</v>
      </c>
      <c r="H329" s="150">
        <f>'Прил. 8'!I292</f>
        <v>634.5</v>
      </c>
      <c r="I329" s="150">
        <f>'Прил. 8'!J292</f>
        <v>1004.7</v>
      </c>
      <c r="J329" s="150">
        <f>'Прил. 8'!K292</f>
        <v>220</v>
      </c>
    </row>
    <row r="330" spans="2:10" ht="14.25" customHeight="1">
      <c r="B330" s="161" t="s">
        <v>271</v>
      </c>
      <c r="C330" s="109" t="s">
        <v>203</v>
      </c>
      <c r="D330" s="109" t="s">
        <v>207</v>
      </c>
      <c r="E330" s="197" t="s">
        <v>368</v>
      </c>
      <c r="F330" s="109" t="s">
        <v>289</v>
      </c>
      <c r="G330" s="109" t="s">
        <v>326</v>
      </c>
      <c r="H330" s="150">
        <f>'Прил. 8'!I293</f>
        <v>44800</v>
      </c>
      <c r="I330" s="150">
        <f>'Прил. 8'!J293</f>
        <v>22000</v>
      </c>
      <c r="J330" s="150">
        <f>'Прил. 8'!K293</f>
        <v>22000</v>
      </c>
    </row>
    <row r="331" spans="2:10" ht="14.25" customHeight="1">
      <c r="B331" s="200" t="s">
        <v>352</v>
      </c>
      <c r="C331" s="109" t="s">
        <v>203</v>
      </c>
      <c r="D331" s="109" t="s">
        <v>207</v>
      </c>
      <c r="E331" s="201" t="s">
        <v>365</v>
      </c>
      <c r="F331" s="109" t="s">
        <v>353</v>
      </c>
      <c r="G331" s="109"/>
      <c r="H331" s="150">
        <f>H332</f>
        <v>403.4</v>
      </c>
      <c r="I331" s="150">
        <f>I332</f>
        <v>0</v>
      </c>
      <c r="J331" s="150">
        <f>J332</f>
        <v>0</v>
      </c>
    </row>
    <row r="332" spans="2:10" ht="14.25" customHeight="1">
      <c r="B332" s="200" t="s">
        <v>153</v>
      </c>
      <c r="C332" s="109" t="s">
        <v>203</v>
      </c>
      <c r="D332" s="109" t="s">
        <v>207</v>
      </c>
      <c r="E332" s="201" t="s">
        <v>365</v>
      </c>
      <c r="F332" s="109" t="s">
        <v>369</v>
      </c>
      <c r="G332" s="109"/>
      <c r="H332" s="150">
        <f>H333</f>
        <v>403.4</v>
      </c>
      <c r="I332" s="150">
        <f>I333</f>
        <v>0</v>
      </c>
      <c r="J332" s="150">
        <f>J333</f>
        <v>0</v>
      </c>
    </row>
    <row r="333" spans="2:10" ht="14.25" customHeight="1">
      <c r="B333" s="161" t="s">
        <v>270</v>
      </c>
      <c r="C333" s="109" t="s">
        <v>203</v>
      </c>
      <c r="D333" s="109" t="s">
        <v>207</v>
      </c>
      <c r="E333" s="201" t="s">
        <v>365</v>
      </c>
      <c r="F333" s="109" t="s">
        <v>369</v>
      </c>
      <c r="G333" s="109" t="s">
        <v>294</v>
      </c>
      <c r="H333" s="150">
        <f>'Прил. 8'!I547</f>
        <v>403.4</v>
      </c>
      <c r="I333" s="150">
        <f>'Прил. 8'!J547</f>
        <v>0</v>
      </c>
      <c r="J333" s="150">
        <f>'Прил. 8'!K547</f>
        <v>0</v>
      </c>
    </row>
    <row r="334" spans="2:10" ht="14.25" customHeight="1" hidden="1">
      <c r="B334" s="161"/>
      <c r="C334" s="109"/>
      <c r="D334" s="109"/>
      <c r="E334" s="197"/>
      <c r="F334" s="109"/>
      <c r="G334" s="109"/>
      <c r="H334" s="150"/>
      <c r="I334" s="150"/>
      <c r="J334" s="150"/>
    </row>
    <row r="335" spans="2:10" ht="25.5" customHeight="1">
      <c r="B335" s="163" t="s">
        <v>370</v>
      </c>
      <c r="C335" s="109" t="s">
        <v>203</v>
      </c>
      <c r="D335" s="109" t="s">
        <v>207</v>
      </c>
      <c r="E335" s="197" t="s">
        <v>371</v>
      </c>
      <c r="F335" s="109"/>
      <c r="G335" s="109"/>
      <c r="H335" s="150">
        <f>H336+H339</f>
        <v>320</v>
      </c>
      <c r="I335" s="150">
        <f>I336</f>
        <v>250</v>
      </c>
      <c r="J335" s="150">
        <f>J336</f>
        <v>250</v>
      </c>
    </row>
    <row r="336" spans="2:10" ht="15" customHeight="1">
      <c r="B336" s="164" t="s">
        <v>286</v>
      </c>
      <c r="C336" s="109" t="s">
        <v>203</v>
      </c>
      <c r="D336" s="109" t="s">
        <v>207</v>
      </c>
      <c r="E336" s="197" t="s">
        <v>371</v>
      </c>
      <c r="F336" s="109" t="s">
        <v>287</v>
      </c>
      <c r="G336" s="109"/>
      <c r="H336" s="150">
        <f>H337</f>
        <v>250</v>
      </c>
      <c r="I336" s="150">
        <f>I337</f>
        <v>250</v>
      </c>
      <c r="J336" s="150">
        <f>J337</f>
        <v>250</v>
      </c>
    </row>
    <row r="337" spans="2:10" ht="12.75" customHeight="1">
      <c r="B337" s="164" t="s">
        <v>288</v>
      </c>
      <c r="C337" s="109" t="s">
        <v>203</v>
      </c>
      <c r="D337" s="109" t="s">
        <v>207</v>
      </c>
      <c r="E337" s="197" t="s">
        <v>371</v>
      </c>
      <c r="F337" s="109" t="s">
        <v>289</v>
      </c>
      <c r="G337" s="109"/>
      <c r="H337" s="150">
        <f>H338</f>
        <v>250</v>
      </c>
      <c r="I337" s="150">
        <f>I338</f>
        <v>250</v>
      </c>
      <c r="J337" s="150">
        <f>J338</f>
        <v>250</v>
      </c>
    </row>
    <row r="338" spans="2:10" ht="12.75" customHeight="1">
      <c r="B338" s="161" t="s">
        <v>270</v>
      </c>
      <c r="C338" s="109" t="s">
        <v>203</v>
      </c>
      <c r="D338" s="109" t="s">
        <v>207</v>
      </c>
      <c r="E338" s="197" t="s">
        <v>371</v>
      </c>
      <c r="F338" s="109" t="s">
        <v>289</v>
      </c>
      <c r="G338" s="109" t="s">
        <v>294</v>
      </c>
      <c r="H338" s="150">
        <f>'Прил. 8'!I297</f>
        <v>250</v>
      </c>
      <c r="I338" s="150">
        <f>'Прил. 8'!J297</f>
        <v>250</v>
      </c>
      <c r="J338" s="150">
        <f>'Прил. 8'!K297</f>
        <v>250</v>
      </c>
    </row>
    <row r="339" spans="2:10" ht="12.75" customHeight="1">
      <c r="B339" s="200" t="s">
        <v>352</v>
      </c>
      <c r="C339" s="109" t="s">
        <v>203</v>
      </c>
      <c r="D339" s="109" t="s">
        <v>207</v>
      </c>
      <c r="E339" s="201" t="s">
        <v>365</v>
      </c>
      <c r="F339" s="109" t="s">
        <v>353</v>
      </c>
      <c r="G339" s="109"/>
      <c r="H339" s="150">
        <f>H340</f>
        <v>70</v>
      </c>
      <c r="I339" s="150">
        <f>I340</f>
        <v>0</v>
      </c>
      <c r="J339" s="150">
        <f>J340</f>
        <v>0</v>
      </c>
    </row>
    <row r="340" spans="2:10" ht="12.75" customHeight="1">
      <c r="B340" s="200" t="s">
        <v>153</v>
      </c>
      <c r="C340" s="109" t="s">
        <v>203</v>
      </c>
      <c r="D340" s="109" t="s">
        <v>207</v>
      </c>
      <c r="E340" s="201" t="s">
        <v>365</v>
      </c>
      <c r="F340" s="109" t="s">
        <v>369</v>
      </c>
      <c r="G340" s="109"/>
      <c r="H340" s="150">
        <f>H341</f>
        <v>70</v>
      </c>
      <c r="I340" s="150">
        <f>I341</f>
        <v>0</v>
      </c>
      <c r="J340" s="150">
        <f>J341</f>
        <v>0</v>
      </c>
    </row>
    <row r="341" spans="2:10" ht="12.75" customHeight="1">
      <c r="B341" s="161" t="s">
        <v>270</v>
      </c>
      <c r="C341" s="109" t="s">
        <v>203</v>
      </c>
      <c r="D341" s="109" t="s">
        <v>207</v>
      </c>
      <c r="E341" s="201" t="s">
        <v>365</v>
      </c>
      <c r="F341" s="109" t="s">
        <v>369</v>
      </c>
      <c r="G341" s="109" t="s">
        <v>294</v>
      </c>
      <c r="H341" s="150">
        <f>'Прил. 8'!I551</f>
        <v>70</v>
      </c>
      <c r="I341" s="150"/>
      <c r="J341" s="150"/>
    </row>
    <row r="342" spans="2:10" ht="14.25" customHeight="1">
      <c r="B342" s="174" t="s">
        <v>372</v>
      </c>
      <c r="C342" s="109" t="s">
        <v>203</v>
      </c>
      <c r="D342" s="109" t="s">
        <v>207</v>
      </c>
      <c r="E342" s="197" t="s">
        <v>373</v>
      </c>
      <c r="F342" s="109"/>
      <c r="G342" s="109"/>
      <c r="H342" s="150">
        <f>H346+H343</f>
        <v>5992.900000000001</v>
      </c>
      <c r="I342" s="150">
        <f>I346+I343</f>
        <v>745.3</v>
      </c>
      <c r="J342" s="150">
        <f>J346+J343</f>
        <v>1530</v>
      </c>
    </row>
    <row r="343" spans="2:10" ht="14.25" customHeight="1">
      <c r="B343" s="164" t="s">
        <v>286</v>
      </c>
      <c r="C343" s="109" t="s">
        <v>203</v>
      </c>
      <c r="D343" s="109" t="s">
        <v>207</v>
      </c>
      <c r="E343" s="197" t="s">
        <v>373</v>
      </c>
      <c r="F343" s="109" t="s">
        <v>287</v>
      </c>
      <c r="G343" s="109"/>
      <c r="H343" s="150">
        <f>'Прил. 8'!I688</f>
        <v>22.3</v>
      </c>
      <c r="I343" s="150">
        <f>'Прил. 8'!J688</f>
        <v>0</v>
      </c>
      <c r="J343" s="150">
        <f>'Прил. 8'!K688</f>
        <v>0</v>
      </c>
    </row>
    <row r="344" spans="2:10" ht="14.25" customHeight="1">
      <c r="B344" s="164" t="s">
        <v>288</v>
      </c>
      <c r="C344" s="109" t="s">
        <v>203</v>
      </c>
      <c r="D344" s="109" t="s">
        <v>207</v>
      </c>
      <c r="E344" s="197" t="s">
        <v>373</v>
      </c>
      <c r="F344" s="109" t="s">
        <v>289</v>
      </c>
      <c r="G344" s="109"/>
      <c r="H344" s="150">
        <f>'Прил. 8'!I689</f>
        <v>22.3</v>
      </c>
      <c r="I344" s="150">
        <f>'Прил. 8'!J689</f>
        <v>0</v>
      </c>
      <c r="J344" s="150">
        <f>'Прил. 8'!K689</f>
        <v>0</v>
      </c>
    </row>
    <row r="345" spans="2:10" ht="14.25" customHeight="1">
      <c r="B345" s="161" t="s">
        <v>270</v>
      </c>
      <c r="C345" s="109" t="s">
        <v>203</v>
      </c>
      <c r="D345" s="109" t="s">
        <v>207</v>
      </c>
      <c r="E345" s="197" t="s">
        <v>373</v>
      </c>
      <c r="F345" s="109" t="s">
        <v>289</v>
      </c>
      <c r="G345" s="109" t="s">
        <v>294</v>
      </c>
      <c r="H345" s="150">
        <f>'Прил. 8'!I690</f>
        <v>22.3</v>
      </c>
      <c r="I345" s="150"/>
      <c r="J345" s="150"/>
    </row>
    <row r="346" spans="2:10" ht="12.75" customHeight="1">
      <c r="B346" s="163" t="s">
        <v>352</v>
      </c>
      <c r="C346" s="109" t="s">
        <v>203</v>
      </c>
      <c r="D346" s="109" t="s">
        <v>207</v>
      </c>
      <c r="E346" s="197" t="s">
        <v>373</v>
      </c>
      <c r="F346" s="109" t="s">
        <v>353</v>
      </c>
      <c r="G346" s="109"/>
      <c r="H346" s="150">
        <f>H347</f>
        <v>5970.6</v>
      </c>
      <c r="I346" s="150">
        <f>I347</f>
        <v>745.3</v>
      </c>
      <c r="J346" s="150">
        <f>J347</f>
        <v>1530</v>
      </c>
    </row>
    <row r="347" spans="2:10" ht="15" customHeight="1">
      <c r="B347" s="163" t="s">
        <v>153</v>
      </c>
      <c r="C347" s="109" t="s">
        <v>203</v>
      </c>
      <c r="D347" s="109" t="s">
        <v>207</v>
      </c>
      <c r="E347" s="197" t="s">
        <v>373</v>
      </c>
      <c r="F347" s="109" t="s">
        <v>369</v>
      </c>
      <c r="G347" s="109"/>
      <c r="H347" s="150">
        <f>H348</f>
        <v>5970.6</v>
      </c>
      <c r="I347" s="150">
        <f>I348</f>
        <v>745.3</v>
      </c>
      <c r="J347" s="150">
        <f>J348</f>
        <v>1530</v>
      </c>
    </row>
    <row r="348" spans="2:10" ht="12.75" customHeight="1">
      <c r="B348" s="161" t="s">
        <v>270</v>
      </c>
      <c r="C348" s="109" t="s">
        <v>203</v>
      </c>
      <c r="D348" s="109" t="s">
        <v>207</v>
      </c>
      <c r="E348" s="197" t="s">
        <v>373</v>
      </c>
      <c r="F348" s="109" t="s">
        <v>369</v>
      </c>
      <c r="G348" s="109" t="s">
        <v>294</v>
      </c>
      <c r="H348" s="150">
        <f>'Прил. 8'!I555</f>
        <v>5970.6</v>
      </c>
      <c r="I348" s="150">
        <f>'Прил. 8'!J555</f>
        <v>745.3</v>
      </c>
      <c r="J348" s="150">
        <f>'Прил. 8'!K555</f>
        <v>1530</v>
      </c>
    </row>
    <row r="349" spans="2:10" ht="27.75" customHeight="1">
      <c r="B349" s="163" t="s">
        <v>374</v>
      </c>
      <c r="C349" s="109" t="s">
        <v>203</v>
      </c>
      <c r="D349" s="109" t="s">
        <v>207</v>
      </c>
      <c r="E349" s="197" t="s">
        <v>375</v>
      </c>
      <c r="F349" s="109"/>
      <c r="G349" s="109"/>
      <c r="H349" s="150">
        <f>H350</f>
        <v>0</v>
      </c>
      <c r="I349" s="150">
        <f>I350</f>
        <v>0</v>
      </c>
      <c r="J349" s="150">
        <f>J350</f>
        <v>0</v>
      </c>
    </row>
    <row r="350" spans="2:10" ht="14.25" customHeight="1">
      <c r="B350" s="164" t="s">
        <v>286</v>
      </c>
      <c r="C350" s="109" t="s">
        <v>203</v>
      </c>
      <c r="D350" s="109" t="s">
        <v>207</v>
      </c>
      <c r="E350" s="197" t="s">
        <v>375</v>
      </c>
      <c r="F350" s="109" t="s">
        <v>287</v>
      </c>
      <c r="G350" s="109"/>
      <c r="H350" s="150">
        <f>H351</f>
        <v>0</v>
      </c>
      <c r="I350" s="150">
        <f>I351</f>
        <v>0</v>
      </c>
      <c r="J350" s="150">
        <f>J351</f>
        <v>0</v>
      </c>
    </row>
    <row r="351" spans="2:10" ht="14.25" customHeight="1">
      <c r="B351" s="164" t="s">
        <v>288</v>
      </c>
      <c r="C351" s="109" t="s">
        <v>203</v>
      </c>
      <c r="D351" s="109" t="s">
        <v>207</v>
      </c>
      <c r="E351" s="197" t="s">
        <v>375</v>
      </c>
      <c r="F351" s="109" t="s">
        <v>289</v>
      </c>
      <c r="G351" s="109"/>
      <c r="H351" s="150">
        <f>H352</f>
        <v>0</v>
      </c>
      <c r="I351" s="150">
        <f>I352</f>
        <v>0</v>
      </c>
      <c r="J351" s="150">
        <f>J352</f>
        <v>0</v>
      </c>
    </row>
    <row r="352" spans="2:10" ht="14.25" customHeight="1">
      <c r="B352" s="161" t="s">
        <v>270</v>
      </c>
      <c r="C352" s="109" t="s">
        <v>203</v>
      </c>
      <c r="D352" s="109" t="s">
        <v>207</v>
      </c>
      <c r="E352" s="197" t="s">
        <v>375</v>
      </c>
      <c r="F352" s="109" t="s">
        <v>289</v>
      </c>
      <c r="G352" s="109" t="s">
        <v>294</v>
      </c>
      <c r="H352" s="150">
        <f>'Прил. 8'!I305+'Прил. 8'!I59</f>
        <v>0</v>
      </c>
      <c r="I352" s="150">
        <f>'Прил. 8'!J305+'Прил. 8'!J59</f>
        <v>0</v>
      </c>
      <c r="J352" s="150">
        <f>'Прил. 8'!K305+'Прил. 8'!K59</f>
        <v>0</v>
      </c>
    </row>
    <row r="353" spans="2:10" ht="12.75" customHeight="1" hidden="1">
      <c r="B353" s="174"/>
      <c r="C353" s="109"/>
      <c r="D353" s="109"/>
      <c r="E353" s="197"/>
      <c r="F353" s="109"/>
      <c r="G353" s="104"/>
      <c r="H353" s="150"/>
      <c r="I353" s="150"/>
      <c r="J353" s="150"/>
    </row>
    <row r="354" spans="2:10" ht="12.75" customHeight="1" hidden="1">
      <c r="B354" s="164"/>
      <c r="C354" s="109"/>
      <c r="D354" s="109"/>
      <c r="E354" s="157"/>
      <c r="F354" s="109"/>
      <c r="G354" s="104"/>
      <c r="H354" s="150"/>
      <c r="I354" s="150"/>
      <c r="J354" s="150"/>
    </row>
    <row r="355" spans="2:10" ht="25.5" customHeight="1" hidden="1">
      <c r="B355" s="166"/>
      <c r="C355" s="109"/>
      <c r="D355" s="109"/>
      <c r="E355" s="157"/>
      <c r="F355" s="109"/>
      <c r="G355" s="104"/>
      <c r="H355" s="150"/>
      <c r="I355" s="150"/>
      <c r="J355" s="150"/>
    </row>
    <row r="356" spans="2:10" ht="12.75" customHeight="1" hidden="1">
      <c r="B356" s="164"/>
      <c r="C356" s="109"/>
      <c r="D356" s="109"/>
      <c r="E356" s="157"/>
      <c r="F356" s="109"/>
      <c r="G356" s="109"/>
      <c r="H356" s="150"/>
      <c r="I356" s="150"/>
      <c r="J356" s="150"/>
    </row>
    <row r="357" spans="2:10" ht="12.75" customHeight="1" hidden="1">
      <c r="B357" s="164"/>
      <c r="C357" s="109"/>
      <c r="D357" s="109"/>
      <c r="E357" s="157"/>
      <c r="F357" s="109"/>
      <c r="G357" s="109"/>
      <c r="H357" s="150"/>
      <c r="I357" s="150"/>
      <c r="J357" s="150"/>
    </row>
    <row r="358" spans="2:10" ht="14.25" customHeight="1" hidden="1">
      <c r="B358" s="161"/>
      <c r="C358" s="109"/>
      <c r="D358" s="109"/>
      <c r="E358" s="157"/>
      <c r="F358" s="109"/>
      <c r="G358" s="109"/>
      <c r="H358" s="150"/>
      <c r="I358" s="150"/>
      <c r="J358" s="150"/>
    </row>
    <row r="359" spans="2:10" ht="12.75" customHeight="1">
      <c r="B359" s="151" t="s">
        <v>208</v>
      </c>
      <c r="C359" s="108" t="s">
        <v>209</v>
      </c>
      <c r="D359" s="108"/>
      <c r="E359" s="108"/>
      <c r="F359" s="108"/>
      <c r="G359" s="108"/>
      <c r="H359" s="149">
        <f>H388+H436+H499+H363</f>
        <v>23703.6</v>
      </c>
      <c r="I359" s="149">
        <f>I388+I436+I499+I363</f>
        <v>24052.6</v>
      </c>
      <c r="J359" s="149">
        <f>J388+J436+J499+J363</f>
        <v>6143</v>
      </c>
    </row>
    <row r="360" spans="2:10" ht="12.75" customHeight="1">
      <c r="B360" s="151" t="s">
        <v>270</v>
      </c>
      <c r="C360" s="108"/>
      <c r="D360" s="108"/>
      <c r="E360" s="108"/>
      <c r="F360" s="108"/>
      <c r="G360" s="108" t="s">
        <v>294</v>
      </c>
      <c r="H360" s="149">
        <f>H397+H401+H408+H412+H486+H504+H507+H510+H404+H426+H466+H481+H477+H459+H462+H389+H435+H416+H498+H378+H385+H372+H368+H493+H442+H448+H472+H490+H420</f>
        <v>12757.6</v>
      </c>
      <c r="I360" s="149">
        <f>I397+I401+I408+I412+I486+I504+I507+I510+I404+I426+I466+I481+I477+I459+I462+I389+I435+I416+I498+I378+I385+I372+I368+I493+I442+I448+I472+I490+I420</f>
        <v>5336.6</v>
      </c>
      <c r="J360" s="149">
        <f>J397+J401+J408+J412+J486+J504+J507+J510+J404+J426+J466+J481+J477+J459+J462+J389+J435+J416+J498+J378+J385+J372+J368+J493+J442+J448+J472+J490+J420</f>
        <v>2103.8999999999996</v>
      </c>
    </row>
    <row r="361" spans="2:10" ht="12.75" customHeight="1">
      <c r="B361" s="151" t="s">
        <v>271</v>
      </c>
      <c r="C361" s="108"/>
      <c r="D361" s="108"/>
      <c r="E361" s="108"/>
      <c r="F361" s="108"/>
      <c r="G361" s="108" t="s">
        <v>326</v>
      </c>
      <c r="H361" s="149">
        <f>H430+H467+H455+H514+H379+H386+H443+H449+H421</f>
        <v>10946</v>
      </c>
      <c r="I361" s="149">
        <f>I430+I467+I455+I514+I379+I386+I443+I449+I421</f>
        <v>18716</v>
      </c>
      <c r="J361" s="149">
        <f>J430+J467+J455+J514+J379+J386+J443+J449+J421</f>
        <v>40.4</v>
      </c>
    </row>
    <row r="362" spans="2:10" ht="12.75" customHeight="1">
      <c r="B362" s="148" t="s">
        <v>272</v>
      </c>
      <c r="C362" s="108"/>
      <c r="D362" s="108"/>
      <c r="E362" s="108"/>
      <c r="F362" s="108"/>
      <c r="G362" s="108" t="s">
        <v>304</v>
      </c>
      <c r="H362" s="149">
        <f>H380+H387+H444+H450</f>
        <v>0</v>
      </c>
      <c r="I362" s="149">
        <f>I380+I387+I444+I450</f>
        <v>0</v>
      </c>
      <c r="J362" s="149">
        <f>J380+J387+J444+J450</f>
        <v>3998.7</v>
      </c>
    </row>
    <row r="363" spans="2:10" ht="12.75" customHeight="1">
      <c r="B363" s="192" t="s">
        <v>210</v>
      </c>
      <c r="C363" s="153" t="s">
        <v>209</v>
      </c>
      <c r="D363" s="153" t="s">
        <v>211</v>
      </c>
      <c r="E363" s="159"/>
      <c r="F363" s="39"/>
      <c r="G363" s="108"/>
      <c r="H363" s="110">
        <f>H364+H373</f>
        <v>190.6</v>
      </c>
      <c r="I363" s="110">
        <f>I364+I373</f>
        <v>75</v>
      </c>
      <c r="J363" s="110">
        <f>J364+J373</f>
        <v>4039.1</v>
      </c>
    </row>
    <row r="364" spans="2:10" ht="12.75" customHeight="1">
      <c r="B364" s="161" t="s">
        <v>274</v>
      </c>
      <c r="C364" s="109" t="s">
        <v>209</v>
      </c>
      <c r="D364" s="109" t="s">
        <v>211</v>
      </c>
      <c r="E364" s="159" t="s">
        <v>275</v>
      </c>
      <c r="F364" s="39"/>
      <c r="G364" s="108"/>
      <c r="H364" s="110">
        <f>H369+'Прил. 8'!I693</f>
        <v>190.6</v>
      </c>
      <c r="I364" s="110">
        <f>I369</f>
        <v>75</v>
      </c>
      <c r="J364" s="110">
        <f>J369</f>
        <v>0</v>
      </c>
    </row>
    <row r="365" spans="2:10" ht="27.75" customHeight="1">
      <c r="B365" s="156" t="s">
        <v>376</v>
      </c>
      <c r="C365" s="109" t="s">
        <v>209</v>
      </c>
      <c r="D365" s="109" t="s">
        <v>211</v>
      </c>
      <c r="E365" s="159" t="s">
        <v>377</v>
      </c>
      <c r="F365" s="39"/>
      <c r="G365" s="108"/>
      <c r="H365" s="110">
        <f>'Прил. 8'!I694</f>
        <v>85</v>
      </c>
      <c r="I365" s="110">
        <f>'Прил. 8'!J694</f>
        <v>0</v>
      </c>
      <c r="J365" s="110">
        <f>'Прил. 8'!K694</f>
        <v>0</v>
      </c>
    </row>
    <row r="366" spans="2:10" ht="12.75" customHeight="1">
      <c r="B366" s="154" t="s">
        <v>286</v>
      </c>
      <c r="C366" s="109" t="s">
        <v>209</v>
      </c>
      <c r="D366" s="109" t="s">
        <v>211</v>
      </c>
      <c r="E366" s="159" t="s">
        <v>377</v>
      </c>
      <c r="F366" s="104">
        <v>200</v>
      </c>
      <c r="G366" s="108"/>
      <c r="H366" s="110">
        <f>'Прил. 8'!I695</f>
        <v>85</v>
      </c>
      <c r="I366" s="110">
        <f>'Прил. 8'!J695</f>
        <v>0</v>
      </c>
      <c r="J366" s="110">
        <f>'Прил. 8'!K695</f>
        <v>0</v>
      </c>
    </row>
    <row r="367" spans="2:10" ht="12.75" customHeight="1">
      <c r="B367" s="154" t="s">
        <v>288</v>
      </c>
      <c r="C367" s="109" t="s">
        <v>209</v>
      </c>
      <c r="D367" s="109" t="s">
        <v>211</v>
      </c>
      <c r="E367" s="159" t="s">
        <v>377</v>
      </c>
      <c r="F367" s="104">
        <v>240</v>
      </c>
      <c r="G367" s="108"/>
      <c r="H367" s="110">
        <f>'Прил. 8'!I696</f>
        <v>85</v>
      </c>
      <c r="I367" s="110">
        <f>'Прил. 8'!J696</f>
        <v>0</v>
      </c>
      <c r="J367" s="110">
        <f>'Прил. 8'!K696</f>
        <v>0</v>
      </c>
    </row>
    <row r="368" spans="2:10" ht="12.75" customHeight="1">
      <c r="B368" s="154" t="s">
        <v>270</v>
      </c>
      <c r="C368" s="109" t="s">
        <v>209</v>
      </c>
      <c r="D368" s="109" t="s">
        <v>211</v>
      </c>
      <c r="E368" s="159" t="s">
        <v>377</v>
      </c>
      <c r="F368" s="104">
        <v>240</v>
      </c>
      <c r="G368" s="109" t="s">
        <v>294</v>
      </c>
      <c r="H368" s="110">
        <f>'Прил. 8'!I697</f>
        <v>85</v>
      </c>
      <c r="I368" s="110"/>
      <c r="J368" s="110"/>
    </row>
    <row r="369" spans="2:10" ht="41.25" customHeight="1">
      <c r="B369" s="154" t="s">
        <v>378</v>
      </c>
      <c r="C369" s="109" t="s">
        <v>209</v>
      </c>
      <c r="D369" s="109" t="s">
        <v>211</v>
      </c>
      <c r="E369" s="159" t="s">
        <v>379</v>
      </c>
      <c r="F369" s="39"/>
      <c r="G369" s="108"/>
      <c r="H369" s="110">
        <f>H370</f>
        <v>105.6</v>
      </c>
      <c r="I369" s="110">
        <f>I370</f>
        <v>75</v>
      </c>
      <c r="J369" s="110">
        <f>J370</f>
        <v>0</v>
      </c>
    </row>
    <row r="370" spans="2:10" ht="12.75" customHeight="1">
      <c r="B370" s="164" t="s">
        <v>286</v>
      </c>
      <c r="C370" s="109" t="s">
        <v>209</v>
      </c>
      <c r="D370" s="109" t="s">
        <v>211</v>
      </c>
      <c r="E370" s="159" t="s">
        <v>379</v>
      </c>
      <c r="F370" s="104">
        <v>200</v>
      </c>
      <c r="G370" s="108"/>
      <c r="H370" s="110">
        <f>H371</f>
        <v>105.6</v>
      </c>
      <c r="I370" s="110">
        <f>I371</f>
        <v>75</v>
      </c>
      <c r="J370" s="110">
        <f>J371</f>
        <v>0</v>
      </c>
    </row>
    <row r="371" spans="2:10" ht="12.75" customHeight="1">
      <c r="B371" s="164" t="s">
        <v>288</v>
      </c>
      <c r="C371" s="109" t="s">
        <v>209</v>
      </c>
      <c r="D371" s="109" t="s">
        <v>211</v>
      </c>
      <c r="E371" s="159" t="s">
        <v>379</v>
      </c>
      <c r="F371" s="104">
        <v>240</v>
      </c>
      <c r="G371" s="108"/>
      <c r="H371" s="110">
        <f>H372</f>
        <v>105.6</v>
      </c>
      <c r="I371" s="110">
        <f>I372</f>
        <v>75</v>
      </c>
      <c r="J371" s="110">
        <f>J372</f>
        <v>0</v>
      </c>
    </row>
    <row r="372" spans="2:10" ht="12.75" customHeight="1">
      <c r="B372" s="161" t="s">
        <v>270</v>
      </c>
      <c r="C372" s="109" t="s">
        <v>209</v>
      </c>
      <c r="D372" s="109" t="s">
        <v>211</v>
      </c>
      <c r="E372" s="159" t="s">
        <v>379</v>
      </c>
      <c r="F372" s="104">
        <v>240</v>
      </c>
      <c r="G372" s="109" t="s">
        <v>294</v>
      </c>
      <c r="H372" s="110">
        <f>'Прил. 8'!I66</f>
        <v>105.6</v>
      </c>
      <c r="I372" s="110">
        <f>'Прил. 8'!J66</f>
        <v>75</v>
      </c>
      <c r="J372" s="110">
        <f>'Прил. 8'!K66</f>
        <v>0</v>
      </c>
    </row>
    <row r="373" spans="2:10" ht="12.75" customHeight="1">
      <c r="B373" s="154" t="s">
        <v>274</v>
      </c>
      <c r="C373" s="109" t="s">
        <v>209</v>
      </c>
      <c r="D373" s="109" t="s">
        <v>211</v>
      </c>
      <c r="E373" s="202" t="s">
        <v>380</v>
      </c>
      <c r="F373" s="109"/>
      <c r="G373" s="109"/>
      <c r="H373" s="110">
        <f>H374+H381</f>
        <v>0</v>
      </c>
      <c r="I373" s="110">
        <f>I374+I381</f>
        <v>0</v>
      </c>
      <c r="J373" s="110">
        <f>J374+J381</f>
        <v>4039.1</v>
      </c>
    </row>
    <row r="374" spans="2:10" ht="28.5" customHeight="1">
      <c r="B374" s="154" t="s">
        <v>381</v>
      </c>
      <c r="C374" s="109" t="s">
        <v>209</v>
      </c>
      <c r="D374" s="109" t="s">
        <v>211</v>
      </c>
      <c r="E374" s="202" t="s">
        <v>382</v>
      </c>
      <c r="F374" s="109"/>
      <c r="G374" s="109"/>
      <c r="H374" s="110">
        <f>H375</f>
        <v>0</v>
      </c>
      <c r="I374" s="110">
        <f>I375</f>
        <v>0</v>
      </c>
      <c r="J374" s="110">
        <f>J375</f>
        <v>3998.7</v>
      </c>
    </row>
    <row r="375" spans="2:10" ht="12.75" customHeight="1">
      <c r="B375" s="203" t="s">
        <v>383</v>
      </c>
      <c r="C375" s="109" t="s">
        <v>209</v>
      </c>
      <c r="D375" s="109" t="s">
        <v>211</v>
      </c>
      <c r="E375" s="202" t="s">
        <v>382</v>
      </c>
      <c r="F375" s="204" t="s">
        <v>384</v>
      </c>
      <c r="G375" s="109"/>
      <c r="H375" s="110">
        <f>H376</f>
        <v>0</v>
      </c>
      <c r="I375" s="110">
        <f>I376</f>
        <v>0</v>
      </c>
      <c r="J375" s="110">
        <f>J376</f>
        <v>3998.7</v>
      </c>
    </row>
    <row r="376" spans="2:10" ht="12.75" customHeight="1">
      <c r="B376" s="205" t="s">
        <v>385</v>
      </c>
      <c r="C376" s="109" t="s">
        <v>209</v>
      </c>
      <c r="D376" s="109" t="s">
        <v>211</v>
      </c>
      <c r="E376" s="202" t="s">
        <v>382</v>
      </c>
      <c r="F376" s="206" t="s">
        <v>386</v>
      </c>
      <c r="G376" s="109"/>
      <c r="H376" s="110">
        <f>H377</f>
        <v>0</v>
      </c>
      <c r="I376" s="110">
        <f>I377</f>
        <v>0</v>
      </c>
      <c r="J376" s="110">
        <f>J377</f>
        <v>3998.7</v>
      </c>
    </row>
    <row r="377" spans="2:10" ht="26.25" customHeight="1">
      <c r="B377" s="205" t="s">
        <v>387</v>
      </c>
      <c r="C377" s="109" t="s">
        <v>209</v>
      </c>
      <c r="D377" s="109" t="s">
        <v>211</v>
      </c>
      <c r="E377" s="202" t="s">
        <v>382</v>
      </c>
      <c r="F377" s="206" t="s">
        <v>388</v>
      </c>
      <c r="G377" s="109"/>
      <c r="H377" s="110">
        <f>H378+H379+H380</f>
        <v>0</v>
      </c>
      <c r="I377" s="110">
        <f>I378+I379+I380</f>
        <v>0</v>
      </c>
      <c r="J377" s="110">
        <f>J378+J379+J380</f>
        <v>3998.7</v>
      </c>
    </row>
    <row r="378" spans="2:10" ht="12.75" customHeight="1">
      <c r="B378" s="154" t="s">
        <v>270</v>
      </c>
      <c r="C378" s="109" t="s">
        <v>209</v>
      </c>
      <c r="D378" s="109" t="s">
        <v>211</v>
      </c>
      <c r="E378" s="202" t="s">
        <v>382</v>
      </c>
      <c r="F378" s="109" t="s">
        <v>388</v>
      </c>
      <c r="G378" s="109" t="s">
        <v>389</v>
      </c>
      <c r="H378" s="110">
        <f>'Прил. 8'!I313</f>
        <v>0</v>
      </c>
      <c r="I378" s="110">
        <f>'Прил. 8'!J313</f>
        <v>0</v>
      </c>
      <c r="J378" s="110">
        <f>'Прил. 8'!K313</f>
        <v>0</v>
      </c>
    </row>
    <row r="379" spans="2:10" ht="12.75" customHeight="1">
      <c r="B379" s="154" t="s">
        <v>271</v>
      </c>
      <c r="C379" s="109" t="s">
        <v>209</v>
      </c>
      <c r="D379" s="109" t="s">
        <v>211</v>
      </c>
      <c r="E379" s="202" t="s">
        <v>382</v>
      </c>
      <c r="F379" s="109" t="s">
        <v>388</v>
      </c>
      <c r="G379" s="109" t="s">
        <v>326</v>
      </c>
      <c r="H379" s="110">
        <f>'Прил. 8'!I314</f>
        <v>0</v>
      </c>
      <c r="I379" s="110">
        <f>'Прил. 8'!J314</f>
        <v>0</v>
      </c>
      <c r="J379" s="110">
        <f>'Прил. 8'!K314</f>
        <v>0</v>
      </c>
    </row>
    <row r="380" spans="2:10" ht="12.75" customHeight="1">
      <c r="B380" s="154" t="s">
        <v>272</v>
      </c>
      <c r="C380" s="109" t="s">
        <v>209</v>
      </c>
      <c r="D380" s="109" t="s">
        <v>211</v>
      </c>
      <c r="E380" s="202" t="s">
        <v>382</v>
      </c>
      <c r="F380" s="109" t="s">
        <v>388</v>
      </c>
      <c r="G380" s="109" t="s">
        <v>304</v>
      </c>
      <c r="H380" s="110">
        <f>'Прил. 8'!I315</f>
        <v>0</v>
      </c>
      <c r="I380" s="110">
        <f>'Прил. 8'!J315</f>
        <v>0</v>
      </c>
      <c r="J380" s="110">
        <f>'Прил. 8'!K315</f>
        <v>3998.7</v>
      </c>
    </row>
    <row r="381" spans="2:10" ht="28.5" customHeight="1">
      <c r="B381" s="154" t="s">
        <v>390</v>
      </c>
      <c r="C381" s="109" t="s">
        <v>209</v>
      </c>
      <c r="D381" s="109" t="s">
        <v>211</v>
      </c>
      <c r="E381" s="202" t="s">
        <v>391</v>
      </c>
      <c r="F381" s="109"/>
      <c r="G381" s="109"/>
      <c r="H381" s="110">
        <f>H382</f>
        <v>0</v>
      </c>
      <c r="I381" s="110">
        <f>I382</f>
        <v>0</v>
      </c>
      <c r="J381" s="110">
        <f>J382</f>
        <v>40.4</v>
      </c>
    </row>
    <row r="382" spans="2:10" ht="12.75" customHeight="1">
      <c r="B382" s="203" t="s">
        <v>383</v>
      </c>
      <c r="C382" s="109" t="s">
        <v>209</v>
      </c>
      <c r="D382" s="109" t="s">
        <v>211</v>
      </c>
      <c r="E382" s="202" t="s">
        <v>391</v>
      </c>
      <c r="F382" s="204" t="s">
        <v>384</v>
      </c>
      <c r="G382" s="109"/>
      <c r="H382" s="110">
        <f>H383</f>
        <v>0</v>
      </c>
      <c r="I382" s="110">
        <f>I383</f>
        <v>0</v>
      </c>
      <c r="J382" s="110">
        <f>J383</f>
        <v>40.4</v>
      </c>
    </row>
    <row r="383" spans="2:10" ht="12.75" customHeight="1">
      <c r="B383" s="205" t="s">
        <v>385</v>
      </c>
      <c r="C383" s="109" t="s">
        <v>209</v>
      </c>
      <c r="D383" s="109" t="s">
        <v>211</v>
      </c>
      <c r="E383" s="202" t="s">
        <v>391</v>
      </c>
      <c r="F383" s="206" t="s">
        <v>386</v>
      </c>
      <c r="G383" s="109"/>
      <c r="H383" s="110">
        <f>H384</f>
        <v>0</v>
      </c>
      <c r="I383" s="110">
        <f>I384</f>
        <v>0</v>
      </c>
      <c r="J383" s="110">
        <f>J384</f>
        <v>40.4</v>
      </c>
    </row>
    <row r="384" spans="2:10" ht="26.25" customHeight="1">
      <c r="B384" s="205" t="s">
        <v>387</v>
      </c>
      <c r="C384" s="109" t="s">
        <v>209</v>
      </c>
      <c r="D384" s="109" t="s">
        <v>211</v>
      </c>
      <c r="E384" s="202" t="s">
        <v>391</v>
      </c>
      <c r="F384" s="206" t="s">
        <v>388</v>
      </c>
      <c r="G384" s="109"/>
      <c r="H384" s="110">
        <f>H385+H386+H387</f>
        <v>0</v>
      </c>
      <c r="I384" s="110">
        <f>I385+I386+I387</f>
        <v>0</v>
      </c>
      <c r="J384" s="110">
        <f>J385+J386+J387</f>
        <v>40.4</v>
      </c>
    </row>
    <row r="385" spans="2:10" ht="12.75" customHeight="1">
      <c r="B385" s="154" t="s">
        <v>270</v>
      </c>
      <c r="C385" s="109" t="s">
        <v>209</v>
      </c>
      <c r="D385" s="109" t="s">
        <v>211</v>
      </c>
      <c r="E385" s="202" t="s">
        <v>391</v>
      </c>
      <c r="F385" s="109" t="s">
        <v>388</v>
      </c>
      <c r="G385" s="109" t="s">
        <v>389</v>
      </c>
      <c r="H385" s="110">
        <f>'Прил. 8'!I320</f>
        <v>0</v>
      </c>
      <c r="I385" s="110">
        <f>'Прил. 8'!J320</f>
        <v>0</v>
      </c>
      <c r="J385" s="110">
        <f>'Прил. 8'!K320</f>
        <v>0</v>
      </c>
    </row>
    <row r="386" spans="2:10" ht="12.75" customHeight="1">
      <c r="B386" s="154" t="s">
        <v>271</v>
      </c>
      <c r="C386" s="109" t="s">
        <v>209</v>
      </c>
      <c r="D386" s="109" t="s">
        <v>211</v>
      </c>
      <c r="E386" s="202" t="s">
        <v>391</v>
      </c>
      <c r="F386" s="109" t="s">
        <v>388</v>
      </c>
      <c r="G386" s="109" t="s">
        <v>326</v>
      </c>
      <c r="H386" s="110">
        <f>'Прил. 8'!I321</f>
        <v>0</v>
      </c>
      <c r="I386" s="110">
        <f>'Прил. 8'!J321</f>
        <v>0</v>
      </c>
      <c r="J386" s="110">
        <f>'Прил. 8'!K321</f>
        <v>40.4</v>
      </c>
    </row>
    <row r="387" spans="2:10" ht="12.75" customHeight="1">
      <c r="B387" s="154" t="s">
        <v>272</v>
      </c>
      <c r="C387" s="109" t="s">
        <v>209</v>
      </c>
      <c r="D387" s="109" t="s">
        <v>211</v>
      </c>
      <c r="E387" s="202" t="s">
        <v>391</v>
      </c>
      <c r="F387" s="109" t="s">
        <v>388</v>
      </c>
      <c r="G387" s="109" t="s">
        <v>304</v>
      </c>
      <c r="H387" s="110">
        <f>'Прил. 8'!I322</f>
        <v>0</v>
      </c>
      <c r="I387" s="110">
        <f>'Прил. 8'!J322</f>
        <v>0</v>
      </c>
      <c r="J387" s="110">
        <f>'Прил. 8'!K322</f>
        <v>0</v>
      </c>
    </row>
    <row r="388" spans="2:10" ht="12.75" customHeight="1">
      <c r="B388" s="207" t="s">
        <v>212</v>
      </c>
      <c r="C388" s="153" t="s">
        <v>209</v>
      </c>
      <c r="D388" s="153" t="s">
        <v>213</v>
      </c>
      <c r="E388" s="109"/>
      <c r="F388" s="109"/>
      <c r="G388" s="109"/>
      <c r="H388" s="150">
        <f>H393+H427+H422+H390+H431</f>
        <v>16888.9</v>
      </c>
      <c r="I388" s="150">
        <f>I393+I427+I422+I390+I431</f>
        <v>22089</v>
      </c>
      <c r="J388" s="150">
        <f>J393+J427+J422+J390+J431</f>
        <v>25.6</v>
      </c>
    </row>
    <row r="389" spans="2:10" ht="12.75" customHeight="1" hidden="1">
      <c r="B389" s="208" t="s">
        <v>274</v>
      </c>
      <c r="C389" s="109" t="s">
        <v>209</v>
      </c>
      <c r="D389" s="109" t="s">
        <v>213</v>
      </c>
      <c r="E389" s="109" t="s">
        <v>275</v>
      </c>
      <c r="F389" s="109"/>
      <c r="G389" s="109"/>
      <c r="H389" s="150">
        <f>H390</f>
        <v>0</v>
      </c>
      <c r="I389" s="150">
        <f>I390</f>
        <v>0</v>
      </c>
      <c r="J389" s="150">
        <f>J390</f>
        <v>0</v>
      </c>
    </row>
    <row r="390" spans="2:10" ht="12.75" customHeight="1" hidden="1">
      <c r="B390" s="182" t="s">
        <v>290</v>
      </c>
      <c r="C390" s="109" t="s">
        <v>209</v>
      </c>
      <c r="D390" s="109" t="s">
        <v>213</v>
      </c>
      <c r="E390" s="109" t="s">
        <v>392</v>
      </c>
      <c r="F390" s="109" t="s">
        <v>291</v>
      </c>
      <c r="G390" s="109"/>
      <c r="H390" s="150">
        <f>H391</f>
        <v>0</v>
      </c>
      <c r="I390" s="150">
        <f>I391</f>
        <v>0</v>
      </c>
      <c r="J390" s="150">
        <f>J391</f>
        <v>0</v>
      </c>
    </row>
    <row r="391" spans="2:10" ht="53.25" customHeight="1" hidden="1">
      <c r="B391" s="174" t="s">
        <v>393</v>
      </c>
      <c r="C391" s="109" t="s">
        <v>209</v>
      </c>
      <c r="D391" s="109" t="s">
        <v>213</v>
      </c>
      <c r="E391" s="109" t="s">
        <v>392</v>
      </c>
      <c r="F391" s="109" t="s">
        <v>394</v>
      </c>
      <c r="G391" s="109"/>
      <c r="H391" s="150">
        <f>H392</f>
        <v>0</v>
      </c>
      <c r="I391" s="150">
        <f>I392</f>
        <v>0</v>
      </c>
      <c r="J391" s="150">
        <f>J392</f>
        <v>0</v>
      </c>
    </row>
    <row r="392" spans="2:10" ht="12.75" customHeight="1" hidden="1">
      <c r="B392" s="161" t="s">
        <v>270</v>
      </c>
      <c r="C392" s="109" t="s">
        <v>209</v>
      </c>
      <c r="D392" s="109" t="s">
        <v>213</v>
      </c>
      <c r="E392" s="109" t="s">
        <v>392</v>
      </c>
      <c r="F392" s="109" t="s">
        <v>394</v>
      </c>
      <c r="G392" s="109" t="s">
        <v>294</v>
      </c>
      <c r="H392" s="150">
        <f>'Прил. 8'!I327</f>
        <v>0</v>
      </c>
      <c r="I392" s="150">
        <f>'Прил. 8'!J327</f>
        <v>0</v>
      </c>
      <c r="J392" s="150">
        <f>'Прил. 8'!K327</f>
        <v>0</v>
      </c>
    </row>
    <row r="393" spans="2:10" ht="27.75" customHeight="1">
      <c r="B393" s="209" t="s">
        <v>395</v>
      </c>
      <c r="C393" s="109" t="s">
        <v>209</v>
      </c>
      <c r="D393" s="109" t="s">
        <v>213</v>
      </c>
      <c r="E393" s="157" t="s">
        <v>396</v>
      </c>
      <c r="F393" s="109"/>
      <c r="G393" s="109"/>
      <c r="H393" s="150">
        <f>H394+H398+H405+H409+H402+H416+H417</f>
        <v>16777.9</v>
      </c>
      <c r="I393" s="150">
        <f>I394+I398+I405+I409+I402+I416+I417</f>
        <v>22089</v>
      </c>
      <c r="J393" s="150">
        <f>J394+J398+J405+J409+J402+J416+J417</f>
        <v>25.6</v>
      </c>
    </row>
    <row r="394" spans="2:10" ht="15.75" customHeight="1" hidden="1">
      <c r="B394" s="175" t="s">
        <v>397</v>
      </c>
      <c r="C394" s="109" t="s">
        <v>209</v>
      </c>
      <c r="D394" s="109" t="s">
        <v>213</v>
      </c>
      <c r="E394" s="157" t="s">
        <v>398</v>
      </c>
      <c r="F394" s="109"/>
      <c r="G394" s="109"/>
      <c r="H394" s="150">
        <f>H395</f>
        <v>0</v>
      </c>
      <c r="I394" s="150">
        <f>I395</f>
        <v>0</v>
      </c>
      <c r="J394" s="150">
        <f>J395</f>
        <v>0</v>
      </c>
    </row>
    <row r="395" spans="2:10" ht="12.75" customHeight="1" hidden="1">
      <c r="B395" s="164" t="s">
        <v>286</v>
      </c>
      <c r="C395" s="109" t="s">
        <v>209</v>
      </c>
      <c r="D395" s="109" t="s">
        <v>213</v>
      </c>
      <c r="E395" s="157" t="s">
        <v>398</v>
      </c>
      <c r="F395" s="109" t="s">
        <v>287</v>
      </c>
      <c r="G395" s="178"/>
      <c r="H395" s="150">
        <f>H396</f>
        <v>0</v>
      </c>
      <c r="I395" s="150">
        <f>I396</f>
        <v>0</v>
      </c>
      <c r="J395" s="150">
        <f>J396</f>
        <v>0</v>
      </c>
    </row>
    <row r="396" spans="2:10" ht="12.75" customHeight="1" hidden="1">
      <c r="B396" s="164" t="s">
        <v>288</v>
      </c>
      <c r="C396" s="109" t="s">
        <v>209</v>
      </c>
      <c r="D396" s="109" t="s">
        <v>213</v>
      </c>
      <c r="E396" s="157" t="s">
        <v>398</v>
      </c>
      <c r="F396" s="109" t="s">
        <v>289</v>
      </c>
      <c r="G396" s="109"/>
      <c r="H396" s="150">
        <f>H397</f>
        <v>0</v>
      </c>
      <c r="I396" s="150">
        <f>I397</f>
        <v>0</v>
      </c>
      <c r="J396" s="150">
        <f>J397</f>
        <v>0</v>
      </c>
    </row>
    <row r="397" spans="2:10" ht="14.25" customHeight="1" hidden="1">
      <c r="B397" s="161" t="s">
        <v>270</v>
      </c>
      <c r="C397" s="109" t="s">
        <v>209</v>
      </c>
      <c r="D397" s="109" t="s">
        <v>213</v>
      </c>
      <c r="E397" s="157" t="s">
        <v>398</v>
      </c>
      <c r="F397" s="109" t="s">
        <v>289</v>
      </c>
      <c r="G397" s="109">
        <v>2</v>
      </c>
      <c r="H397" s="150"/>
      <c r="I397" s="150"/>
      <c r="J397" s="150"/>
    </row>
    <row r="398" spans="2:10" ht="12.75" customHeight="1">
      <c r="B398" s="175" t="s">
        <v>399</v>
      </c>
      <c r="C398" s="109" t="s">
        <v>209</v>
      </c>
      <c r="D398" s="109" t="s">
        <v>213</v>
      </c>
      <c r="E398" s="157" t="s">
        <v>400</v>
      </c>
      <c r="F398" s="109"/>
      <c r="G398" s="109"/>
      <c r="H398" s="150">
        <f>H399</f>
        <v>828.8</v>
      </c>
      <c r="I398" s="150">
        <f>I399</f>
        <v>0</v>
      </c>
      <c r="J398" s="150">
        <f>J399</f>
        <v>0</v>
      </c>
    </row>
    <row r="399" spans="2:10" ht="12.75" customHeight="1">
      <c r="B399" s="164" t="s">
        <v>286</v>
      </c>
      <c r="C399" s="109" t="s">
        <v>209</v>
      </c>
      <c r="D399" s="109" t="s">
        <v>213</v>
      </c>
      <c r="E399" s="157" t="s">
        <v>400</v>
      </c>
      <c r="F399" s="109" t="s">
        <v>287</v>
      </c>
      <c r="G399" s="109"/>
      <c r="H399" s="150">
        <f>H400</f>
        <v>828.8</v>
      </c>
      <c r="I399" s="150">
        <f>I400</f>
        <v>0</v>
      </c>
      <c r="J399" s="150">
        <f>J400</f>
        <v>0</v>
      </c>
    </row>
    <row r="400" spans="2:10" ht="14.25" customHeight="1">
      <c r="B400" s="164" t="s">
        <v>288</v>
      </c>
      <c r="C400" s="109" t="s">
        <v>209</v>
      </c>
      <c r="D400" s="109" t="s">
        <v>213</v>
      </c>
      <c r="E400" s="157" t="s">
        <v>400</v>
      </c>
      <c r="F400" s="109" t="s">
        <v>289</v>
      </c>
      <c r="G400" s="109"/>
      <c r="H400" s="150">
        <f>H401</f>
        <v>828.8</v>
      </c>
      <c r="I400" s="150">
        <f>I401</f>
        <v>0</v>
      </c>
      <c r="J400" s="150">
        <f>J401</f>
        <v>0</v>
      </c>
    </row>
    <row r="401" spans="2:10" ht="12.75" customHeight="1">
      <c r="B401" s="161" t="s">
        <v>270</v>
      </c>
      <c r="C401" s="109" t="s">
        <v>209</v>
      </c>
      <c r="D401" s="109" t="s">
        <v>213</v>
      </c>
      <c r="E401" s="157" t="s">
        <v>400</v>
      </c>
      <c r="F401" s="109" t="s">
        <v>289</v>
      </c>
      <c r="G401" s="109" t="s">
        <v>294</v>
      </c>
      <c r="H401" s="150">
        <f>'Прил. 8'!I341+'Прил. 8'!I706</f>
        <v>828.8</v>
      </c>
      <c r="I401" s="150">
        <f>'Прил. 8'!J341+'Прил. 8'!J706</f>
        <v>0</v>
      </c>
      <c r="J401" s="150">
        <f>'Прил. 8'!K341+'Прил. 8'!K706</f>
        <v>0</v>
      </c>
    </row>
    <row r="402" spans="2:10" ht="12.75" customHeight="1">
      <c r="B402" s="163" t="s">
        <v>352</v>
      </c>
      <c r="C402" s="109" t="s">
        <v>209</v>
      </c>
      <c r="D402" s="109" t="s">
        <v>213</v>
      </c>
      <c r="E402" s="157" t="s">
        <v>400</v>
      </c>
      <c r="F402" s="109" t="s">
        <v>353</v>
      </c>
      <c r="G402" s="109"/>
      <c r="H402" s="150">
        <f>H403</f>
        <v>2505.2</v>
      </c>
      <c r="I402" s="150">
        <f>I403</f>
        <v>0</v>
      </c>
      <c r="J402" s="150">
        <f>J403</f>
        <v>0</v>
      </c>
    </row>
    <row r="403" spans="2:10" ht="12.75" customHeight="1">
      <c r="B403" s="163" t="s">
        <v>153</v>
      </c>
      <c r="C403" s="109" t="s">
        <v>209</v>
      </c>
      <c r="D403" s="109" t="s">
        <v>213</v>
      </c>
      <c r="E403" s="157" t="s">
        <v>400</v>
      </c>
      <c r="F403" s="109" t="s">
        <v>369</v>
      </c>
      <c r="G403" s="109"/>
      <c r="H403" s="150">
        <f>H404</f>
        <v>2505.2</v>
      </c>
      <c r="I403" s="150">
        <f>I404</f>
        <v>0</v>
      </c>
      <c r="J403" s="150">
        <f>J404</f>
        <v>0</v>
      </c>
    </row>
    <row r="404" spans="2:10" ht="12.75" customHeight="1">
      <c r="B404" s="161" t="s">
        <v>270</v>
      </c>
      <c r="C404" s="109" t="s">
        <v>209</v>
      </c>
      <c r="D404" s="109" t="s">
        <v>213</v>
      </c>
      <c r="E404" s="157" t="s">
        <v>400</v>
      </c>
      <c r="F404" s="109" t="s">
        <v>369</v>
      </c>
      <c r="G404" s="109" t="s">
        <v>294</v>
      </c>
      <c r="H404" s="150">
        <f>'Прил. 8'!I570</f>
        <v>2505.2</v>
      </c>
      <c r="I404" s="150">
        <f>'Прил. 8'!J570</f>
        <v>0</v>
      </c>
      <c r="J404" s="150">
        <f>'Прил. 8'!K570</f>
        <v>0</v>
      </c>
    </row>
    <row r="405" spans="2:10" ht="12.75" customHeight="1" hidden="1">
      <c r="B405" s="175" t="s">
        <v>401</v>
      </c>
      <c r="C405" s="109" t="s">
        <v>209</v>
      </c>
      <c r="D405" s="109" t="s">
        <v>213</v>
      </c>
      <c r="E405" s="157" t="s">
        <v>402</v>
      </c>
      <c r="F405" s="109"/>
      <c r="G405" s="109"/>
      <c r="H405" s="150">
        <f>H406</f>
        <v>0</v>
      </c>
      <c r="I405" s="150">
        <f>I406</f>
        <v>0</v>
      </c>
      <c r="J405" s="150">
        <f>J406</f>
        <v>0</v>
      </c>
    </row>
    <row r="406" spans="2:10" ht="14.25" customHeight="1" hidden="1">
      <c r="B406" s="164" t="s">
        <v>286</v>
      </c>
      <c r="C406" s="109" t="s">
        <v>209</v>
      </c>
      <c r="D406" s="109" t="s">
        <v>213</v>
      </c>
      <c r="E406" s="157" t="s">
        <v>402</v>
      </c>
      <c r="F406" s="109" t="s">
        <v>287</v>
      </c>
      <c r="G406" s="109"/>
      <c r="H406" s="150">
        <f>H407</f>
        <v>0</v>
      </c>
      <c r="I406" s="150">
        <f>I407</f>
        <v>0</v>
      </c>
      <c r="J406" s="150">
        <f>J407</f>
        <v>0</v>
      </c>
    </row>
    <row r="407" spans="2:10" ht="12.75" customHeight="1" hidden="1">
      <c r="B407" s="164" t="s">
        <v>288</v>
      </c>
      <c r="C407" s="109" t="s">
        <v>209</v>
      </c>
      <c r="D407" s="109" t="s">
        <v>213</v>
      </c>
      <c r="E407" s="157" t="s">
        <v>402</v>
      </c>
      <c r="F407" s="109" t="s">
        <v>289</v>
      </c>
      <c r="G407" s="109"/>
      <c r="H407" s="150">
        <f>H408</f>
        <v>0</v>
      </c>
      <c r="I407" s="150">
        <f>I408</f>
        <v>0</v>
      </c>
      <c r="J407" s="150">
        <f>J408</f>
        <v>0</v>
      </c>
    </row>
    <row r="408" spans="2:10" ht="12.75" customHeight="1" hidden="1">
      <c r="B408" s="161" t="s">
        <v>270</v>
      </c>
      <c r="C408" s="109" t="s">
        <v>209</v>
      </c>
      <c r="D408" s="109" t="s">
        <v>213</v>
      </c>
      <c r="E408" s="157" t="s">
        <v>402</v>
      </c>
      <c r="F408" s="109" t="s">
        <v>289</v>
      </c>
      <c r="G408" s="109" t="s">
        <v>294</v>
      </c>
      <c r="H408" s="150"/>
      <c r="I408" s="150"/>
      <c r="J408" s="150"/>
    </row>
    <row r="409" spans="2:10" ht="12.75" customHeight="1" hidden="1">
      <c r="B409" s="175" t="s">
        <v>403</v>
      </c>
      <c r="C409" s="109" t="s">
        <v>209</v>
      </c>
      <c r="D409" s="109" t="s">
        <v>213</v>
      </c>
      <c r="E409" s="157" t="s">
        <v>404</v>
      </c>
      <c r="F409" s="109"/>
      <c r="G409" s="109"/>
      <c r="H409" s="150">
        <f>H410</f>
        <v>0</v>
      </c>
      <c r="I409" s="150">
        <f>I410</f>
        <v>0</v>
      </c>
      <c r="J409" s="150">
        <f>J410</f>
        <v>0</v>
      </c>
    </row>
    <row r="410" spans="2:10" ht="12.75" customHeight="1" hidden="1">
      <c r="B410" s="164" t="s">
        <v>286</v>
      </c>
      <c r="C410" s="109" t="s">
        <v>209</v>
      </c>
      <c r="D410" s="109" t="s">
        <v>213</v>
      </c>
      <c r="E410" s="157" t="s">
        <v>404</v>
      </c>
      <c r="F410" s="109" t="s">
        <v>287</v>
      </c>
      <c r="G410" s="109"/>
      <c r="H410" s="150">
        <f>H411</f>
        <v>0</v>
      </c>
      <c r="I410" s="150">
        <f>I411</f>
        <v>0</v>
      </c>
      <c r="J410" s="150">
        <f>J411</f>
        <v>0</v>
      </c>
    </row>
    <row r="411" spans="2:10" ht="12.75" customHeight="1" hidden="1">
      <c r="B411" s="164" t="s">
        <v>288</v>
      </c>
      <c r="C411" s="109" t="s">
        <v>209</v>
      </c>
      <c r="D411" s="109" t="s">
        <v>213</v>
      </c>
      <c r="E411" s="157" t="s">
        <v>404</v>
      </c>
      <c r="F411" s="109" t="s">
        <v>289</v>
      </c>
      <c r="G411" s="109"/>
      <c r="H411" s="150">
        <f>H412</f>
        <v>0</v>
      </c>
      <c r="I411" s="150">
        <f>I412</f>
        <v>0</v>
      </c>
      <c r="J411" s="150">
        <f>J412</f>
        <v>0</v>
      </c>
    </row>
    <row r="412" spans="2:10" ht="12.75" customHeight="1" hidden="1">
      <c r="B412" s="161" t="s">
        <v>270</v>
      </c>
      <c r="C412" s="109" t="s">
        <v>209</v>
      </c>
      <c r="D412" s="109" t="s">
        <v>213</v>
      </c>
      <c r="E412" s="157" t="s">
        <v>404</v>
      </c>
      <c r="F412" s="109" t="s">
        <v>289</v>
      </c>
      <c r="G412" s="109" t="s">
        <v>294</v>
      </c>
      <c r="H412" s="150"/>
      <c r="I412" s="150"/>
      <c r="J412" s="150"/>
    </row>
    <row r="413" spans="2:10" ht="28.5" customHeight="1">
      <c r="B413" s="163" t="s">
        <v>405</v>
      </c>
      <c r="C413" s="109" t="s">
        <v>209</v>
      </c>
      <c r="D413" s="109" t="s">
        <v>213</v>
      </c>
      <c r="E413" s="157" t="s">
        <v>406</v>
      </c>
      <c r="F413" s="109"/>
      <c r="G413" s="109"/>
      <c r="H413" s="150">
        <f>H414</f>
        <v>3517</v>
      </c>
      <c r="I413" s="150">
        <f>I414</f>
        <v>2078.1</v>
      </c>
      <c r="J413" s="150">
        <f>J414</f>
        <v>25.6</v>
      </c>
    </row>
    <row r="414" spans="2:10" ht="12.75" customHeight="1">
      <c r="B414" s="164" t="s">
        <v>286</v>
      </c>
      <c r="C414" s="109" t="s">
        <v>209</v>
      </c>
      <c r="D414" s="109" t="s">
        <v>213</v>
      </c>
      <c r="E414" s="157" t="s">
        <v>406</v>
      </c>
      <c r="F414" s="109" t="s">
        <v>287</v>
      </c>
      <c r="G414" s="109"/>
      <c r="H414" s="150">
        <f>H415</f>
        <v>3517</v>
      </c>
      <c r="I414" s="150">
        <f>I415</f>
        <v>2078.1</v>
      </c>
      <c r="J414" s="150">
        <f>J415</f>
        <v>25.6</v>
      </c>
    </row>
    <row r="415" spans="2:10" ht="12.75" customHeight="1">
      <c r="B415" s="164" t="s">
        <v>288</v>
      </c>
      <c r="C415" s="109" t="s">
        <v>209</v>
      </c>
      <c r="D415" s="109" t="s">
        <v>213</v>
      </c>
      <c r="E415" s="157" t="s">
        <v>406</v>
      </c>
      <c r="F415" s="109" t="s">
        <v>289</v>
      </c>
      <c r="G415" s="109"/>
      <c r="H415" s="150">
        <f>H416</f>
        <v>3517</v>
      </c>
      <c r="I415" s="150">
        <f>I416</f>
        <v>2078.1</v>
      </c>
      <c r="J415" s="150">
        <f>J416</f>
        <v>25.6</v>
      </c>
    </row>
    <row r="416" spans="2:10" ht="12.75" customHeight="1">
      <c r="B416" s="161" t="s">
        <v>270</v>
      </c>
      <c r="C416" s="109" t="s">
        <v>209</v>
      </c>
      <c r="D416" s="109" t="s">
        <v>213</v>
      </c>
      <c r="E416" s="157" t="s">
        <v>406</v>
      </c>
      <c r="F416" s="109" t="s">
        <v>289</v>
      </c>
      <c r="G416" s="109" t="s">
        <v>294</v>
      </c>
      <c r="H416" s="150">
        <f>'Прил. 8'!I72</f>
        <v>3517</v>
      </c>
      <c r="I416" s="150">
        <f>'Прил. 8'!J72</f>
        <v>2078.1</v>
      </c>
      <c r="J416" s="150">
        <f>'Прил. 8'!K72</f>
        <v>25.6</v>
      </c>
    </row>
    <row r="417" spans="2:10" ht="28.5">
      <c r="B417" s="184" t="s">
        <v>407</v>
      </c>
      <c r="C417" s="185" t="s">
        <v>209</v>
      </c>
      <c r="D417" s="185" t="s">
        <v>213</v>
      </c>
      <c r="E417" s="210" t="s">
        <v>408</v>
      </c>
      <c r="F417" s="211"/>
      <c r="G417" s="185"/>
      <c r="H417" s="187">
        <f>H418</f>
        <v>9926.9</v>
      </c>
      <c r="I417" s="187">
        <f>I418</f>
        <v>20010.9</v>
      </c>
      <c r="J417" s="187"/>
    </row>
    <row r="418" spans="2:10" ht="12.75" customHeight="1">
      <c r="B418" s="212" t="s">
        <v>409</v>
      </c>
      <c r="C418" s="185" t="s">
        <v>209</v>
      </c>
      <c r="D418" s="185" t="s">
        <v>213</v>
      </c>
      <c r="E418" s="210" t="s">
        <v>408</v>
      </c>
      <c r="F418" s="211" t="s">
        <v>384</v>
      </c>
      <c r="G418" s="185"/>
      <c r="H418" s="187">
        <f>H419</f>
        <v>9926.9</v>
      </c>
      <c r="I418" s="187">
        <f>I419</f>
        <v>20010.9</v>
      </c>
      <c r="J418" s="187"/>
    </row>
    <row r="419" spans="2:10" ht="12.75" customHeight="1">
      <c r="B419" s="212" t="s">
        <v>385</v>
      </c>
      <c r="C419" s="185" t="s">
        <v>209</v>
      </c>
      <c r="D419" s="185" t="s">
        <v>213</v>
      </c>
      <c r="E419" s="210" t="s">
        <v>408</v>
      </c>
      <c r="F419" s="211" t="s">
        <v>386</v>
      </c>
      <c r="G419" s="185"/>
      <c r="H419" s="187">
        <f>H420+H421</f>
        <v>9926.9</v>
      </c>
      <c r="I419" s="187">
        <f>I420+I421</f>
        <v>20010.9</v>
      </c>
      <c r="J419" s="187"/>
    </row>
    <row r="420" spans="2:10" ht="12.75" customHeight="1">
      <c r="B420" s="213" t="s">
        <v>270</v>
      </c>
      <c r="C420" s="185" t="s">
        <v>209</v>
      </c>
      <c r="D420" s="185" t="s">
        <v>213</v>
      </c>
      <c r="E420" s="210" t="s">
        <v>410</v>
      </c>
      <c r="F420" s="211" t="s">
        <v>386</v>
      </c>
      <c r="G420" s="185" t="s">
        <v>294</v>
      </c>
      <c r="H420" s="187">
        <v>642.9</v>
      </c>
      <c r="I420" s="187">
        <v>1294.9</v>
      </c>
      <c r="J420" s="187"/>
    </row>
    <row r="421" spans="2:10" ht="12.75" customHeight="1">
      <c r="B421" s="214" t="s">
        <v>271</v>
      </c>
      <c r="C421" s="185" t="s">
        <v>209</v>
      </c>
      <c r="D421" s="185" t="s">
        <v>213</v>
      </c>
      <c r="E421" s="157" t="s">
        <v>411</v>
      </c>
      <c r="F421" s="215" t="s">
        <v>386</v>
      </c>
      <c r="G421" s="185" t="s">
        <v>326</v>
      </c>
      <c r="H421" s="187">
        <v>9284</v>
      </c>
      <c r="I421" s="187">
        <v>18716</v>
      </c>
      <c r="J421" s="187"/>
    </row>
    <row r="422" spans="2:10" ht="12.75" customHeight="1" hidden="1">
      <c r="B422" s="163" t="s">
        <v>274</v>
      </c>
      <c r="C422" s="109" t="s">
        <v>209</v>
      </c>
      <c r="D422" s="109" t="s">
        <v>213</v>
      </c>
      <c r="E422" s="173" t="s">
        <v>275</v>
      </c>
      <c r="F422" s="109"/>
      <c r="G422" s="109"/>
      <c r="H422" s="183">
        <f>H423</f>
        <v>0</v>
      </c>
      <c r="I422" s="150">
        <f>I423</f>
        <v>0</v>
      </c>
      <c r="J422" s="150">
        <f>J423</f>
        <v>0</v>
      </c>
    </row>
    <row r="423" spans="2:10" ht="28.5" customHeight="1" hidden="1">
      <c r="B423" s="163" t="s">
        <v>335</v>
      </c>
      <c r="C423" s="109" t="s">
        <v>209</v>
      </c>
      <c r="D423" s="109" t="s">
        <v>213</v>
      </c>
      <c r="E423" s="173" t="s">
        <v>336</v>
      </c>
      <c r="F423" s="109"/>
      <c r="G423" s="109"/>
      <c r="H423" s="150">
        <f>H424</f>
        <v>0</v>
      </c>
      <c r="I423" s="150">
        <f>I424</f>
        <v>0</v>
      </c>
      <c r="J423" s="150">
        <f>J424</f>
        <v>0</v>
      </c>
    </row>
    <row r="424" spans="2:10" ht="12.75" customHeight="1" hidden="1">
      <c r="B424" s="164" t="s">
        <v>286</v>
      </c>
      <c r="C424" s="109" t="s">
        <v>209</v>
      </c>
      <c r="D424" s="109" t="s">
        <v>213</v>
      </c>
      <c r="E424" s="173" t="s">
        <v>336</v>
      </c>
      <c r="F424" s="109" t="s">
        <v>287</v>
      </c>
      <c r="G424" s="109"/>
      <c r="H424" s="150">
        <f>H425</f>
        <v>0</v>
      </c>
      <c r="I424" s="150">
        <f>I425</f>
        <v>0</v>
      </c>
      <c r="J424" s="150">
        <f>J425</f>
        <v>0</v>
      </c>
    </row>
    <row r="425" spans="2:10" ht="12.75" customHeight="1" hidden="1">
      <c r="B425" s="164" t="s">
        <v>288</v>
      </c>
      <c r="C425" s="109" t="s">
        <v>209</v>
      </c>
      <c r="D425" s="109" t="s">
        <v>213</v>
      </c>
      <c r="E425" s="173" t="s">
        <v>336</v>
      </c>
      <c r="F425" s="109" t="s">
        <v>289</v>
      </c>
      <c r="G425" s="109"/>
      <c r="H425" s="150">
        <f>H426</f>
        <v>0</v>
      </c>
      <c r="I425" s="150">
        <f>I426</f>
        <v>0</v>
      </c>
      <c r="J425" s="150">
        <f>J426</f>
        <v>0</v>
      </c>
    </row>
    <row r="426" spans="2:10" ht="12.75" customHeight="1" hidden="1">
      <c r="B426" s="161" t="s">
        <v>270</v>
      </c>
      <c r="C426" s="109" t="s">
        <v>209</v>
      </c>
      <c r="D426" s="109" t="s">
        <v>213</v>
      </c>
      <c r="E426" s="173" t="s">
        <v>336</v>
      </c>
      <c r="F426" s="109" t="s">
        <v>289</v>
      </c>
      <c r="G426" s="109" t="s">
        <v>294</v>
      </c>
      <c r="H426" s="150">
        <f>'Прил. 8'!I720</f>
        <v>0</v>
      </c>
      <c r="I426" s="150">
        <f>'Прил. 8'!J720</f>
        <v>0</v>
      </c>
      <c r="J426" s="150">
        <f>'Прил. 8'!K720</f>
        <v>0</v>
      </c>
    </row>
    <row r="427" spans="2:12" ht="26.25" customHeight="1">
      <c r="B427" s="161" t="s">
        <v>412</v>
      </c>
      <c r="C427" s="109" t="s">
        <v>209</v>
      </c>
      <c r="D427" s="109" t="s">
        <v>213</v>
      </c>
      <c r="E427" s="157" t="s">
        <v>413</v>
      </c>
      <c r="F427" s="109"/>
      <c r="G427" s="109"/>
      <c r="H427" s="150">
        <f>H428</f>
        <v>111</v>
      </c>
      <c r="I427" s="150">
        <f>I428</f>
        <v>0</v>
      </c>
      <c r="J427" s="150">
        <f>J428</f>
        <v>0</v>
      </c>
      <c r="L427" s="216"/>
    </row>
    <row r="428" spans="2:10" ht="15.75" customHeight="1">
      <c r="B428" s="154" t="s">
        <v>352</v>
      </c>
      <c r="C428" s="109" t="s">
        <v>209</v>
      </c>
      <c r="D428" s="109" t="s">
        <v>213</v>
      </c>
      <c r="E428" s="157" t="s">
        <v>413</v>
      </c>
      <c r="F428" s="109" t="s">
        <v>353</v>
      </c>
      <c r="G428" s="109"/>
      <c r="H428" s="150">
        <f>H429</f>
        <v>111</v>
      </c>
      <c r="I428" s="150">
        <f>I429</f>
        <v>0</v>
      </c>
      <c r="J428" s="150">
        <f>J429</f>
        <v>0</v>
      </c>
    </row>
    <row r="429" spans="2:10" ht="14.25" customHeight="1">
      <c r="B429" s="161" t="s">
        <v>153</v>
      </c>
      <c r="C429" s="109" t="s">
        <v>209</v>
      </c>
      <c r="D429" s="109" t="s">
        <v>213</v>
      </c>
      <c r="E429" s="157" t="s">
        <v>413</v>
      </c>
      <c r="F429" s="109" t="s">
        <v>369</v>
      </c>
      <c r="G429" s="109"/>
      <c r="H429" s="150">
        <f>H430</f>
        <v>111</v>
      </c>
      <c r="I429" s="150">
        <f>I430</f>
        <v>0</v>
      </c>
      <c r="J429" s="150">
        <f>J430</f>
        <v>0</v>
      </c>
    </row>
    <row r="430" spans="2:10" ht="15.75" customHeight="1">
      <c r="B430" s="164" t="s">
        <v>271</v>
      </c>
      <c r="C430" s="109" t="s">
        <v>209</v>
      </c>
      <c r="D430" s="109" t="s">
        <v>213</v>
      </c>
      <c r="E430" s="157" t="s">
        <v>413</v>
      </c>
      <c r="F430" s="109" t="s">
        <v>369</v>
      </c>
      <c r="G430" s="109" t="s">
        <v>326</v>
      </c>
      <c r="H430" s="150">
        <f>'Прил. 8'!I582</f>
        <v>111</v>
      </c>
      <c r="I430" s="150">
        <f>'Прил. 8'!J582</f>
        <v>0</v>
      </c>
      <c r="J430" s="150">
        <f>'Прил. 8'!K582</f>
        <v>0</v>
      </c>
    </row>
    <row r="431" spans="2:10" ht="15.75" customHeight="1" hidden="1">
      <c r="B431" s="163" t="s">
        <v>414</v>
      </c>
      <c r="C431" s="109" t="s">
        <v>209</v>
      </c>
      <c r="D431" s="109" t="s">
        <v>213</v>
      </c>
      <c r="E431" s="109" t="s">
        <v>415</v>
      </c>
      <c r="F431" s="109"/>
      <c r="G431" s="109"/>
      <c r="H431" s="110">
        <f>H432</f>
        <v>0</v>
      </c>
      <c r="I431" s="150"/>
      <c r="J431" s="150"/>
    </row>
    <row r="432" spans="2:10" ht="28.5" customHeight="1" hidden="1">
      <c r="B432" s="163" t="s">
        <v>405</v>
      </c>
      <c r="C432" s="109" t="s">
        <v>209</v>
      </c>
      <c r="D432" s="109" t="s">
        <v>213</v>
      </c>
      <c r="E432" s="109" t="s">
        <v>415</v>
      </c>
      <c r="F432" s="109"/>
      <c r="G432" s="109"/>
      <c r="H432" s="110">
        <f>H433</f>
        <v>0</v>
      </c>
      <c r="I432" s="150"/>
      <c r="J432" s="150"/>
    </row>
    <row r="433" spans="2:10" ht="15.75" customHeight="1" hidden="1">
      <c r="B433" s="164" t="s">
        <v>286</v>
      </c>
      <c r="C433" s="109" t="s">
        <v>209</v>
      </c>
      <c r="D433" s="109" t="s">
        <v>213</v>
      </c>
      <c r="E433" s="109" t="s">
        <v>415</v>
      </c>
      <c r="F433" s="109" t="s">
        <v>287</v>
      </c>
      <c r="G433" s="109"/>
      <c r="H433" s="110">
        <f>H434</f>
        <v>0</v>
      </c>
      <c r="I433" s="150"/>
      <c r="J433" s="150"/>
    </row>
    <row r="434" spans="2:10" ht="15.75" customHeight="1" hidden="1">
      <c r="B434" s="164" t="s">
        <v>288</v>
      </c>
      <c r="C434" s="109" t="s">
        <v>209</v>
      </c>
      <c r="D434" s="109" t="s">
        <v>213</v>
      </c>
      <c r="E434" s="109" t="s">
        <v>415</v>
      </c>
      <c r="F434" s="109" t="s">
        <v>289</v>
      </c>
      <c r="G434" s="109"/>
      <c r="H434" s="110">
        <f>H435</f>
        <v>0</v>
      </c>
      <c r="I434" s="150"/>
      <c r="J434" s="150"/>
    </row>
    <row r="435" spans="2:10" ht="15.75" customHeight="1" hidden="1">
      <c r="B435" s="161" t="s">
        <v>270</v>
      </c>
      <c r="C435" s="109" t="s">
        <v>209</v>
      </c>
      <c r="D435" s="109" t="s">
        <v>213</v>
      </c>
      <c r="E435" s="109" t="s">
        <v>415</v>
      </c>
      <c r="F435" s="109" t="s">
        <v>289</v>
      </c>
      <c r="G435" s="109" t="s">
        <v>294</v>
      </c>
      <c r="H435" s="110"/>
      <c r="I435" s="150"/>
      <c r="J435" s="150"/>
    </row>
    <row r="436" spans="2:10" ht="12.75" customHeight="1">
      <c r="B436" s="217" t="s">
        <v>214</v>
      </c>
      <c r="C436" s="153" t="s">
        <v>209</v>
      </c>
      <c r="D436" s="153" t="s">
        <v>215</v>
      </c>
      <c r="E436" s="173"/>
      <c r="F436" s="109"/>
      <c r="G436" s="109"/>
      <c r="H436" s="218">
        <f>H482+H487+H451+H473+H494+H437+H468</f>
        <v>4074.4999999999995</v>
      </c>
      <c r="I436" s="218">
        <f>I482+I487+I451+I473+I494+I437</f>
        <v>10.3</v>
      </c>
      <c r="J436" s="218">
        <f>J482+J487+J451+J473+J494+J437</f>
        <v>0</v>
      </c>
    </row>
    <row r="437" spans="2:10" ht="28.5" customHeight="1">
      <c r="B437" s="219" t="s">
        <v>416</v>
      </c>
      <c r="C437" s="108" t="s">
        <v>209</v>
      </c>
      <c r="D437" s="108" t="s">
        <v>215</v>
      </c>
      <c r="E437" s="10" t="s">
        <v>417</v>
      </c>
      <c r="F437" s="108"/>
      <c r="G437" s="108"/>
      <c r="H437" s="149">
        <f>H438</f>
        <v>0</v>
      </c>
      <c r="I437" s="149">
        <f>I438</f>
        <v>10.3</v>
      </c>
      <c r="J437" s="149">
        <f>J438</f>
        <v>0</v>
      </c>
    </row>
    <row r="438" spans="2:10" ht="12.75" customHeight="1">
      <c r="B438" s="180" t="s">
        <v>418</v>
      </c>
      <c r="C438" s="109" t="s">
        <v>209</v>
      </c>
      <c r="D438" s="109" t="s">
        <v>215</v>
      </c>
      <c r="E438" s="179" t="s">
        <v>419</v>
      </c>
      <c r="F438" s="109"/>
      <c r="G438" s="109"/>
      <c r="H438" s="150">
        <f>H439+H445</f>
        <v>0</v>
      </c>
      <c r="I438" s="150">
        <f>I439+I445</f>
        <v>10.3</v>
      </c>
      <c r="J438" s="150">
        <f>J439+J445</f>
        <v>0</v>
      </c>
    </row>
    <row r="439" spans="2:10" ht="12.75" customHeight="1">
      <c r="B439" s="161" t="s">
        <v>420</v>
      </c>
      <c r="C439" s="109" t="s">
        <v>209</v>
      </c>
      <c r="D439" s="109" t="s">
        <v>215</v>
      </c>
      <c r="E439" s="179" t="s">
        <v>421</v>
      </c>
      <c r="F439" s="109"/>
      <c r="G439" s="109"/>
      <c r="H439" s="150">
        <f>H440</f>
        <v>0</v>
      </c>
      <c r="I439" s="150">
        <f>I440</f>
        <v>3</v>
      </c>
      <c r="J439" s="150">
        <f>J440</f>
        <v>0</v>
      </c>
    </row>
    <row r="440" spans="2:10" ht="12.75" customHeight="1">
      <c r="B440" s="164" t="s">
        <v>286</v>
      </c>
      <c r="C440" s="109" t="s">
        <v>209</v>
      </c>
      <c r="D440" s="109" t="s">
        <v>215</v>
      </c>
      <c r="E440" s="179" t="s">
        <v>421</v>
      </c>
      <c r="F440" s="109" t="s">
        <v>287</v>
      </c>
      <c r="G440" s="109"/>
      <c r="H440" s="150">
        <f>H441</f>
        <v>0</v>
      </c>
      <c r="I440" s="150">
        <f>I441</f>
        <v>3</v>
      </c>
      <c r="J440" s="150">
        <f>J441</f>
        <v>0</v>
      </c>
    </row>
    <row r="441" spans="2:10" ht="12.75" customHeight="1">
      <c r="B441" s="164" t="s">
        <v>288</v>
      </c>
      <c r="C441" s="109" t="s">
        <v>209</v>
      </c>
      <c r="D441" s="109" t="s">
        <v>215</v>
      </c>
      <c r="E441" s="179" t="s">
        <v>421</v>
      </c>
      <c r="F441" s="109" t="s">
        <v>289</v>
      </c>
      <c r="G441" s="109"/>
      <c r="H441" s="150">
        <f>H442+H443+H444</f>
        <v>0</v>
      </c>
      <c r="I441" s="150">
        <f>I442+I443+I444</f>
        <v>3</v>
      </c>
      <c r="J441" s="150">
        <f>J442+J443+J444</f>
        <v>0</v>
      </c>
    </row>
    <row r="442" spans="2:10" ht="12.75" customHeight="1">
      <c r="B442" s="161" t="s">
        <v>270</v>
      </c>
      <c r="C442" s="109" t="s">
        <v>209</v>
      </c>
      <c r="D442" s="109" t="s">
        <v>215</v>
      </c>
      <c r="E442" s="179" t="s">
        <v>421</v>
      </c>
      <c r="F442" s="109" t="s">
        <v>289</v>
      </c>
      <c r="G442" s="109" t="s">
        <v>294</v>
      </c>
      <c r="H442" s="150">
        <f>'Прил. 8'!I383</f>
        <v>0</v>
      </c>
      <c r="I442" s="150">
        <f>'Прил. 8'!J383</f>
        <v>3</v>
      </c>
      <c r="J442" s="150">
        <f>'Прил. 8'!K383</f>
        <v>0</v>
      </c>
    </row>
    <row r="443" spans="2:10" ht="12.75" customHeight="1">
      <c r="B443" s="161" t="s">
        <v>271</v>
      </c>
      <c r="C443" s="109" t="s">
        <v>209</v>
      </c>
      <c r="D443" s="109" t="s">
        <v>215</v>
      </c>
      <c r="E443" s="179" t="s">
        <v>421</v>
      </c>
      <c r="F443" s="109" t="s">
        <v>289</v>
      </c>
      <c r="G443" s="109" t="s">
        <v>326</v>
      </c>
      <c r="H443" s="150">
        <f>'Прил. 8'!I384</f>
        <v>0</v>
      </c>
      <c r="I443" s="150">
        <f>'Прил. 8'!J384</f>
        <v>0</v>
      </c>
      <c r="J443" s="150">
        <f>'Прил. 8'!K384</f>
        <v>0</v>
      </c>
    </row>
    <row r="444" spans="2:10" ht="12.75" customHeight="1">
      <c r="B444" s="161" t="s">
        <v>272</v>
      </c>
      <c r="C444" s="109" t="s">
        <v>209</v>
      </c>
      <c r="D444" s="109" t="s">
        <v>215</v>
      </c>
      <c r="E444" s="179" t="s">
        <v>421</v>
      </c>
      <c r="F444" s="109" t="s">
        <v>289</v>
      </c>
      <c r="G444" s="109" t="s">
        <v>304</v>
      </c>
      <c r="H444" s="150">
        <f>'Прил. 8'!I385</f>
        <v>0</v>
      </c>
      <c r="I444" s="150">
        <f>'Прил. 8'!J385</f>
        <v>0</v>
      </c>
      <c r="J444" s="150">
        <f>'Прил. 8'!K385</f>
        <v>0</v>
      </c>
    </row>
    <row r="445" spans="2:10" ht="12.75" customHeight="1">
      <c r="B445" s="161" t="s">
        <v>422</v>
      </c>
      <c r="C445" s="109" t="s">
        <v>209</v>
      </c>
      <c r="D445" s="109" t="s">
        <v>215</v>
      </c>
      <c r="E445" s="179" t="s">
        <v>423</v>
      </c>
      <c r="F445" s="109"/>
      <c r="G445" s="109"/>
      <c r="H445" s="150">
        <f>H446</f>
        <v>0</v>
      </c>
      <c r="I445" s="150">
        <f>I446</f>
        <v>7.3</v>
      </c>
      <c r="J445" s="150">
        <f>J446</f>
        <v>0</v>
      </c>
    </row>
    <row r="446" spans="2:10" ht="12.75" customHeight="1">
      <c r="B446" s="164" t="s">
        <v>286</v>
      </c>
      <c r="C446" s="109" t="s">
        <v>209</v>
      </c>
      <c r="D446" s="109" t="s">
        <v>215</v>
      </c>
      <c r="E446" s="179" t="s">
        <v>423</v>
      </c>
      <c r="F446" s="109" t="s">
        <v>287</v>
      </c>
      <c r="G446" s="109"/>
      <c r="H446" s="150">
        <f>H447</f>
        <v>0</v>
      </c>
      <c r="I446" s="150">
        <f>I447</f>
        <v>7.3</v>
      </c>
      <c r="J446" s="150">
        <f>J447</f>
        <v>0</v>
      </c>
    </row>
    <row r="447" spans="2:10" ht="12.75" customHeight="1">
      <c r="B447" s="164" t="s">
        <v>288</v>
      </c>
      <c r="C447" s="109" t="s">
        <v>209</v>
      </c>
      <c r="D447" s="109" t="s">
        <v>215</v>
      </c>
      <c r="E447" s="179" t="s">
        <v>423</v>
      </c>
      <c r="F447" s="109" t="s">
        <v>289</v>
      </c>
      <c r="G447" s="109"/>
      <c r="H447" s="150">
        <f>H448+H449+H450</f>
        <v>0</v>
      </c>
      <c r="I447" s="150">
        <f>I448+I449+I450</f>
        <v>7.3</v>
      </c>
      <c r="J447" s="150">
        <f>J448+J449+J450</f>
        <v>0</v>
      </c>
    </row>
    <row r="448" spans="2:10" ht="12.75" customHeight="1">
      <c r="B448" s="161" t="s">
        <v>270</v>
      </c>
      <c r="C448" s="109" t="s">
        <v>209</v>
      </c>
      <c r="D448" s="109" t="s">
        <v>215</v>
      </c>
      <c r="E448" s="179" t="s">
        <v>423</v>
      </c>
      <c r="F448" s="109" t="s">
        <v>289</v>
      </c>
      <c r="G448" s="109" t="s">
        <v>294</v>
      </c>
      <c r="H448" s="150">
        <f>'Прил. 8'!I389</f>
        <v>0</v>
      </c>
      <c r="I448" s="150">
        <f>'Прил. 8'!J389</f>
        <v>7.3</v>
      </c>
      <c r="J448" s="150">
        <f>'Прил. 8'!K389</f>
        <v>0</v>
      </c>
    </row>
    <row r="449" spans="2:10" ht="12.75" customHeight="1">
      <c r="B449" s="161" t="s">
        <v>271</v>
      </c>
      <c r="C449" s="109" t="s">
        <v>209</v>
      </c>
      <c r="D449" s="109" t="s">
        <v>215</v>
      </c>
      <c r="E449" s="179" t="s">
        <v>423</v>
      </c>
      <c r="F449" s="109" t="s">
        <v>289</v>
      </c>
      <c r="G449" s="109" t="s">
        <v>326</v>
      </c>
      <c r="H449" s="150">
        <f>'Прил. 8'!I390</f>
        <v>0</v>
      </c>
      <c r="I449" s="150">
        <f>'Прил. 8'!J390</f>
        <v>0</v>
      </c>
      <c r="J449" s="150">
        <f>'Прил. 8'!K390</f>
        <v>0</v>
      </c>
    </row>
    <row r="450" spans="2:10" ht="12.75" customHeight="1">
      <c r="B450" s="161" t="s">
        <v>272</v>
      </c>
      <c r="C450" s="109" t="s">
        <v>209</v>
      </c>
      <c r="D450" s="109" t="s">
        <v>215</v>
      </c>
      <c r="E450" s="179" t="s">
        <v>423</v>
      </c>
      <c r="F450" s="109" t="s">
        <v>289</v>
      </c>
      <c r="G450" s="109" t="s">
        <v>304</v>
      </c>
      <c r="H450" s="150">
        <f>'Прил. 8'!I391</f>
        <v>0</v>
      </c>
      <c r="I450" s="150">
        <f>'Прил. 8'!J391</f>
        <v>0</v>
      </c>
      <c r="J450" s="150">
        <f>'Прил. 8'!K391</f>
        <v>0</v>
      </c>
    </row>
    <row r="451" spans="2:12" ht="28.5" customHeight="1">
      <c r="B451" s="220" t="s">
        <v>424</v>
      </c>
      <c r="C451" s="109" t="s">
        <v>209</v>
      </c>
      <c r="D451" s="109" t="s">
        <v>215</v>
      </c>
      <c r="E451" s="179" t="s">
        <v>425</v>
      </c>
      <c r="F451" s="109"/>
      <c r="G451" s="109"/>
      <c r="H451" s="110">
        <f>H463+H456+H452</f>
        <v>1494.7</v>
      </c>
      <c r="I451" s="150">
        <v>0</v>
      </c>
      <c r="J451" s="150">
        <v>0</v>
      </c>
      <c r="L451" s="216"/>
    </row>
    <row r="452" spans="2:10" ht="15.75" customHeight="1">
      <c r="B452" s="175" t="s">
        <v>298</v>
      </c>
      <c r="C452" s="109" t="s">
        <v>209</v>
      </c>
      <c r="D452" s="109" t="s">
        <v>215</v>
      </c>
      <c r="E452" s="179" t="s">
        <v>426</v>
      </c>
      <c r="F452" s="109"/>
      <c r="G452" s="109"/>
      <c r="H452" s="110">
        <f>H453</f>
        <v>1494.7</v>
      </c>
      <c r="I452" s="110">
        <f>I453</f>
        <v>0</v>
      </c>
      <c r="J452" s="110">
        <f>J453</f>
        <v>0</v>
      </c>
    </row>
    <row r="453" spans="2:10" ht="15.75" customHeight="1">
      <c r="B453" s="164" t="s">
        <v>286</v>
      </c>
      <c r="C453" s="109" t="s">
        <v>209</v>
      </c>
      <c r="D453" s="109" t="s">
        <v>215</v>
      </c>
      <c r="E453" s="179" t="s">
        <v>426</v>
      </c>
      <c r="F453" s="109" t="s">
        <v>287</v>
      </c>
      <c r="G453" s="109"/>
      <c r="H453" s="110">
        <f>H454</f>
        <v>1494.7</v>
      </c>
      <c r="I453" s="110">
        <f>I454</f>
        <v>0</v>
      </c>
      <c r="J453" s="110">
        <f>J454</f>
        <v>0</v>
      </c>
    </row>
    <row r="454" spans="2:10" ht="15.75" customHeight="1">
      <c r="B454" s="164" t="s">
        <v>288</v>
      </c>
      <c r="C454" s="109" t="s">
        <v>209</v>
      </c>
      <c r="D454" s="109" t="s">
        <v>215</v>
      </c>
      <c r="E454" s="179" t="s">
        <v>426</v>
      </c>
      <c r="F454" s="109" t="s">
        <v>289</v>
      </c>
      <c r="G454" s="109"/>
      <c r="H454" s="110">
        <f>H455</f>
        <v>1494.7</v>
      </c>
      <c r="I454" s="110">
        <f>I455</f>
        <v>0</v>
      </c>
      <c r="J454" s="110">
        <f>J455</f>
        <v>0</v>
      </c>
    </row>
    <row r="455" spans="2:10" ht="15.75" customHeight="1">
      <c r="B455" s="161" t="s">
        <v>271</v>
      </c>
      <c r="C455" s="109" t="s">
        <v>209</v>
      </c>
      <c r="D455" s="109" t="s">
        <v>215</v>
      </c>
      <c r="E455" s="179" t="s">
        <v>426</v>
      </c>
      <c r="F455" s="109" t="s">
        <v>289</v>
      </c>
      <c r="G455" s="109" t="s">
        <v>326</v>
      </c>
      <c r="H455" s="110">
        <f>'Прил. 8'!I360</f>
        <v>1494.7</v>
      </c>
      <c r="I455" s="110">
        <f>'Прил. 8'!J360</f>
        <v>0</v>
      </c>
      <c r="J455" s="110">
        <f>'Прил. 8'!K360</f>
        <v>0</v>
      </c>
    </row>
    <row r="456" spans="2:10" ht="15.75" customHeight="1" hidden="1">
      <c r="B456" s="175" t="s">
        <v>298</v>
      </c>
      <c r="C456" s="109" t="s">
        <v>209</v>
      </c>
      <c r="D456" s="109" t="s">
        <v>215</v>
      </c>
      <c r="E456" s="179" t="s">
        <v>427</v>
      </c>
      <c r="F456" s="109"/>
      <c r="G456" s="109"/>
      <c r="H456" s="110">
        <f>H457+H460</f>
        <v>0</v>
      </c>
      <c r="I456" s="110">
        <f>I457+I460</f>
        <v>0</v>
      </c>
      <c r="J456" s="110">
        <f>J457+J460</f>
        <v>0</v>
      </c>
    </row>
    <row r="457" spans="2:10" ht="15.75" customHeight="1" hidden="1">
      <c r="B457" s="164" t="s">
        <v>286</v>
      </c>
      <c r="C457" s="109" t="s">
        <v>209</v>
      </c>
      <c r="D457" s="109" t="s">
        <v>215</v>
      </c>
      <c r="E457" s="179" t="s">
        <v>427</v>
      </c>
      <c r="F457" s="109" t="s">
        <v>287</v>
      </c>
      <c r="G457" s="109"/>
      <c r="H457" s="110">
        <f>H458</f>
        <v>0</v>
      </c>
      <c r="I457" s="110">
        <f>I458</f>
        <v>0</v>
      </c>
      <c r="J457" s="110">
        <f>J458</f>
        <v>0</v>
      </c>
    </row>
    <row r="458" spans="2:10" ht="15.75" customHeight="1" hidden="1">
      <c r="B458" s="164" t="s">
        <v>288</v>
      </c>
      <c r="C458" s="109" t="s">
        <v>209</v>
      </c>
      <c r="D458" s="109" t="s">
        <v>215</v>
      </c>
      <c r="E458" s="179" t="s">
        <v>427</v>
      </c>
      <c r="F458" s="109" t="s">
        <v>289</v>
      </c>
      <c r="G458" s="109"/>
      <c r="H458" s="110">
        <f>H459</f>
        <v>0</v>
      </c>
      <c r="I458" s="110">
        <f>I459</f>
        <v>0</v>
      </c>
      <c r="J458" s="110">
        <f>J459</f>
        <v>0</v>
      </c>
    </row>
    <row r="459" spans="2:10" ht="15.75" customHeight="1" hidden="1">
      <c r="B459" s="161" t="s">
        <v>270</v>
      </c>
      <c r="C459" s="109" t="s">
        <v>209</v>
      </c>
      <c r="D459" s="109" t="s">
        <v>215</v>
      </c>
      <c r="E459" s="179" t="s">
        <v>427</v>
      </c>
      <c r="F459" s="109" t="s">
        <v>289</v>
      </c>
      <c r="G459" s="109" t="s">
        <v>294</v>
      </c>
      <c r="H459" s="110">
        <f>'Прил. 8'!I364</f>
        <v>0</v>
      </c>
      <c r="I459" s="110">
        <f>'Прил. 8'!J364</f>
        <v>0</v>
      </c>
      <c r="J459" s="110">
        <f>'Прил. 8'!K364</f>
        <v>0</v>
      </c>
    </row>
    <row r="460" spans="2:10" ht="15.75" customHeight="1" hidden="1">
      <c r="B460" s="164" t="s">
        <v>290</v>
      </c>
      <c r="C460" s="109" t="s">
        <v>209</v>
      </c>
      <c r="D460" s="109" t="s">
        <v>215</v>
      </c>
      <c r="E460" s="179" t="s">
        <v>427</v>
      </c>
      <c r="F460" s="109" t="s">
        <v>291</v>
      </c>
      <c r="G460" s="109"/>
      <c r="H460" s="110">
        <f>H461</f>
        <v>0</v>
      </c>
      <c r="I460" s="110">
        <f>I461</f>
        <v>0</v>
      </c>
      <c r="J460" s="110">
        <f>J461</f>
        <v>0</v>
      </c>
    </row>
    <row r="461" spans="2:10" ht="15.75" customHeight="1" hidden="1">
      <c r="B461" s="182" t="s">
        <v>338</v>
      </c>
      <c r="C461" s="109" t="s">
        <v>209</v>
      </c>
      <c r="D461" s="109" t="s">
        <v>215</v>
      </c>
      <c r="E461" s="179" t="s">
        <v>427</v>
      </c>
      <c r="F461" s="109" t="s">
        <v>339</v>
      </c>
      <c r="G461" s="109"/>
      <c r="H461" s="110">
        <f>H462</f>
        <v>0</v>
      </c>
      <c r="I461" s="110">
        <f>I462</f>
        <v>0</v>
      </c>
      <c r="J461" s="110">
        <f>J462</f>
        <v>0</v>
      </c>
    </row>
    <row r="462" spans="2:10" ht="15.75" customHeight="1" hidden="1">
      <c r="B462" s="161" t="s">
        <v>270</v>
      </c>
      <c r="C462" s="109" t="s">
        <v>209</v>
      </c>
      <c r="D462" s="109" t="s">
        <v>215</v>
      </c>
      <c r="E462" s="179" t="s">
        <v>427</v>
      </c>
      <c r="F462" s="109" t="s">
        <v>339</v>
      </c>
      <c r="G462" s="109" t="s">
        <v>294</v>
      </c>
      <c r="H462" s="110">
        <f>'Прил. 8'!I367</f>
        <v>0</v>
      </c>
      <c r="I462" s="110">
        <f>'Прил. 8'!J367</f>
        <v>0</v>
      </c>
      <c r="J462" s="110">
        <f>'Прил. 8'!K367</f>
        <v>0</v>
      </c>
    </row>
    <row r="463" spans="2:10" ht="12.75" customHeight="1" hidden="1">
      <c r="B463" s="175" t="s">
        <v>298</v>
      </c>
      <c r="C463" s="109" t="s">
        <v>209</v>
      </c>
      <c r="D463" s="109" t="s">
        <v>215</v>
      </c>
      <c r="E463" s="179" t="s">
        <v>428</v>
      </c>
      <c r="F463" s="109"/>
      <c r="G463" s="109"/>
      <c r="H463" s="110">
        <f>H464</f>
        <v>0</v>
      </c>
      <c r="I463" s="150">
        <v>0</v>
      </c>
      <c r="J463" s="150">
        <v>0</v>
      </c>
    </row>
    <row r="464" spans="2:10" ht="12.75" customHeight="1" hidden="1">
      <c r="B464" s="164" t="s">
        <v>286</v>
      </c>
      <c r="C464" s="109" t="s">
        <v>209</v>
      </c>
      <c r="D464" s="109" t="s">
        <v>215</v>
      </c>
      <c r="E464" s="179" t="s">
        <v>428</v>
      </c>
      <c r="F464" s="109" t="s">
        <v>287</v>
      </c>
      <c r="G464" s="109"/>
      <c r="H464" s="110">
        <f>H465</f>
        <v>0</v>
      </c>
      <c r="I464" s="150">
        <v>0</v>
      </c>
      <c r="J464" s="150">
        <v>0</v>
      </c>
    </row>
    <row r="465" spans="2:10" ht="12.75" customHeight="1" hidden="1">
      <c r="B465" s="164" t="s">
        <v>288</v>
      </c>
      <c r="C465" s="109" t="s">
        <v>209</v>
      </c>
      <c r="D465" s="109" t="s">
        <v>215</v>
      </c>
      <c r="E465" s="179" t="s">
        <v>428</v>
      </c>
      <c r="F465" s="109" t="s">
        <v>289</v>
      </c>
      <c r="G465" s="109"/>
      <c r="H465" s="110">
        <f>H466+H467</f>
        <v>0</v>
      </c>
      <c r="I465" s="150">
        <v>0</v>
      </c>
      <c r="J465" s="150">
        <v>0</v>
      </c>
    </row>
    <row r="466" spans="2:10" ht="12.75" customHeight="1" hidden="1">
      <c r="B466" s="161" t="s">
        <v>270</v>
      </c>
      <c r="C466" s="109" t="s">
        <v>209</v>
      </c>
      <c r="D466" s="109" t="s">
        <v>215</v>
      </c>
      <c r="E466" s="179" t="s">
        <v>428</v>
      </c>
      <c r="F466" s="109" t="s">
        <v>289</v>
      </c>
      <c r="G466" s="109" t="s">
        <v>294</v>
      </c>
      <c r="H466" s="110">
        <f>'Прил. 8'!I371</f>
        <v>0</v>
      </c>
      <c r="I466" s="110">
        <f>'Прил. 8'!J371</f>
        <v>0</v>
      </c>
      <c r="J466" s="110">
        <f>'Прил. 8'!K371</f>
        <v>0</v>
      </c>
    </row>
    <row r="467" spans="2:10" ht="12.75" customHeight="1" hidden="1">
      <c r="B467" s="161" t="s">
        <v>271</v>
      </c>
      <c r="C467" s="109" t="s">
        <v>209</v>
      </c>
      <c r="D467" s="109" t="s">
        <v>215</v>
      </c>
      <c r="E467" s="179" t="s">
        <v>428</v>
      </c>
      <c r="F467" s="109" t="s">
        <v>289</v>
      </c>
      <c r="G467" s="109" t="s">
        <v>326</v>
      </c>
      <c r="H467" s="110">
        <f>'Прил. 8'!I372</f>
        <v>0</v>
      </c>
      <c r="I467" s="110">
        <f>'Прил. 8'!J372</f>
        <v>0</v>
      </c>
      <c r="J467" s="110">
        <f>'Прил. 8'!K372</f>
        <v>0</v>
      </c>
    </row>
    <row r="468" spans="2:12" ht="15">
      <c r="B468" s="151" t="str">
        <f>'Прил. 8'!B722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68" s="172" t="s">
        <v>209</v>
      </c>
      <c r="D468" s="172" t="s">
        <v>215</v>
      </c>
      <c r="E468" s="221" t="s">
        <v>429</v>
      </c>
      <c r="F468" s="214"/>
      <c r="G468" s="214"/>
      <c r="H468" s="222">
        <f>H469</f>
        <v>20.1</v>
      </c>
      <c r="I468" s="222">
        <f>I469</f>
        <v>0</v>
      </c>
      <c r="J468" s="222">
        <f>J469</f>
        <v>0</v>
      </c>
      <c r="L468" s="223"/>
    </row>
    <row r="469" spans="2:10" ht="28.5">
      <c r="B469" s="161" t="s">
        <v>430</v>
      </c>
      <c r="C469" s="109" t="s">
        <v>209</v>
      </c>
      <c r="D469" s="109" t="s">
        <v>215</v>
      </c>
      <c r="E469" s="221" t="s">
        <v>429</v>
      </c>
      <c r="F469" s="109"/>
      <c r="G469" s="109"/>
      <c r="H469" s="110">
        <f>H470</f>
        <v>20.1</v>
      </c>
      <c r="I469" s="110">
        <f>I470</f>
        <v>0</v>
      </c>
      <c r="J469" s="110">
        <f>J470</f>
        <v>0</v>
      </c>
    </row>
    <row r="470" spans="2:10" ht="15.75" customHeight="1">
      <c r="B470" s="161" t="s">
        <v>286</v>
      </c>
      <c r="C470" s="109" t="s">
        <v>209</v>
      </c>
      <c r="D470" s="109" t="s">
        <v>215</v>
      </c>
      <c r="E470" s="221" t="s">
        <v>429</v>
      </c>
      <c r="F470" s="109" t="s">
        <v>287</v>
      </c>
      <c r="G470" s="109"/>
      <c r="H470" s="110">
        <f>H471</f>
        <v>20.1</v>
      </c>
      <c r="I470" s="110">
        <f>I471</f>
        <v>0</v>
      </c>
      <c r="J470" s="110">
        <f>J471</f>
        <v>0</v>
      </c>
    </row>
    <row r="471" spans="2:10" ht="12.75" customHeight="1">
      <c r="B471" s="161" t="s">
        <v>288</v>
      </c>
      <c r="C471" s="109" t="s">
        <v>209</v>
      </c>
      <c r="D471" s="109" t="s">
        <v>215</v>
      </c>
      <c r="E471" s="221" t="s">
        <v>429</v>
      </c>
      <c r="F471" s="109" t="s">
        <v>289</v>
      </c>
      <c r="G471" s="109"/>
      <c r="H471" s="110">
        <f>H472</f>
        <v>20.1</v>
      </c>
      <c r="I471" s="110">
        <f>I472</f>
        <v>0</v>
      </c>
      <c r="J471" s="110">
        <f>J472</f>
        <v>0</v>
      </c>
    </row>
    <row r="472" spans="2:10" ht="12.75" customHeight="1">
      <c r="B472" s="161" t="s">
        <v>270</v>
      </c>
      <c r="C472" s="109" t="s">
        <v>209</v>
      </c>
      <c r="D472" s="109" t="s">
        <v>215</v>
      </c>
      <c r="E472" s="221" t="s">
        <v>429</v>
      </c>
      <c r="F472" s="109" t="s">
        <v>431</v>
      </c>
      <c r="G472" s="109" t="s">
        <v>294</v>
      </c>
      <c r="H472" s="110">
        <f>'Прил. 8'!I726</f>
        <v>20.1</v>
      </c>
      <c r="I472" s="110">
        <f>'Прил. 8'!J726</f>
        <v>0</v>
      </c>
      <c r="J472" s="110">
        <f>'Прил. 8'!K726</f>
        <v>0</v>
      </c>
    </row>
    <row r="473" spans="2:10" ht="12.75" customHeight="1">
      <c r="B473" s="200" t="s">
        <v>274</v>
      </c>
      <c r="C473" s="109" t="s">
        <v>209</v>
      </c>
      <c r="D473" s="109" t="s">
        <v>215</v>
      </c>
      <c r="E473" s="179" t="s">
        <v>275</v>
      </c>
      <c r="F473" s="109"/>
      <c r="G473" s="109"/>
      <c r="H473" s="110">
        <f>H478+H474</f>
        <v>1209.7</v>
      </c>
      <c r="I473" s="150">
        <v>0</v>
      </c>
      <c r="J473" s="150">
        <v>0</v>
      </c>
    </row>
    <row r="474" spans="2:10" ht="28.5" customHeight="1" hidden="1">
      <c r="B474" s="200" t="s">
        <v>335</v>
      </c>
      <c r="C474" s="109" t="s">
        <v>209</v>
      </c>
      <c r="D474" s="109" t="s">
        <v>215</v>
      </c>
      <c r="E474" s="179" t="s">
        <v>336</v>
      </c>
      <c r="F474" s="109"/>
      <c r="G474" s="109"/>
      <c r="H474" s="110">
        <f>H475</f>
        <v>0</v>
      </c>
      <c r="I474" s="150">
        <v>0</v>
      </c>
      <c r="J474" s="150">
        <v>0</v>
      </c>
    </row>
    <row r="475" spans="2:10" ht="12.75" customHeight="1" hidden="1">
      <c r="B475" s="164" t="s">
        <v>286</v>
      </c>
      <c r="C475" s="109" t="s">
        <v>209</v>
      </c>
      <c r="D475" s="109" t="s">
        <v>215</v>
      </c>
      <c r="E475" s="179" t="s">
        <v>336</v>
      </c>
      <c r="F475" s="109" t="s">
        <v>287</v>
      </c>
      <c r="G475" s="109"/>
      <c r="H475" s="110">
        <f>H476</f>
        <v>0</v>
      </c>
      <c r="I475" s="150">
        <v>0</v>
      </c>
      <c r="J475" s="150">
        <v>0</v>
      </c>
    </row>
    <row r="476" spans="2:10" ht="12.75" customHeight="1" hidden="1">
      <c r="B476" s="164" t="s">
        <v>288</v>
      </c>
      <c r="C476" s="109" t="s">
        <v>209</v>
      </c>
      <c r="D476" s="109" t="s">
        <v>215</v>
      </c>
      <c r="E476" s="179" t="s">
        <v>336</v>
      </c>
      <c r="F476" s="109" t="s">
        <v>289</v>
      </c>
      <c r="G476" s="109"/>
      <c r="H476" s="110">
        <f>H477</f>
        <v>0</v>
      </c>
      <c r="I476" s="150">
        <v>0</v>
      </c>
      <c r="J476" s="150">
        <v>0</v>
      </c>
    </row>
    <row r="477" spans="2:10" ht="12.75" customHeight="1" hidden="1">
      <c r="B477" s="161" t="s">
        <v>270</v>
      </c>
      <c r="C477" s="109" t="s">
        <v>209</v>
      </c>
      <c r="D477" s="109" t="s">
        <v>215</v>
      </c>
      <c r="E477" s="179" t="s">
        <v>336</v>
      </c>
      <c r="F477" s="109" t="s">
        <v>289</v>
      </c>
      <c r="G477" s="109" t="s">
        <v>294</v>
      </c>
      <c r="H477" s="110">
        <f>'Прил. 8'!I731</f>
        <v>0</v>
      </c>
      <c r="I477" s="110">
        <f>'Прил. 8'!J731</f>
        <v>0</v>
      </c>
      <c r="J477" s="110">
        <f>'Прил. 8'!K731</f>
        <v>0</v>
      </c>
    </row>
    <row r="478" spans="2:10" ht="15.75" customHeight="1">
      <c r="B478" s="200" t="s">
        <v>214</v>
      </c>
      <c r="C478" s="109" t="s">
        <v>209</v>
      </c>
      <c r="D478" s="109" t="s">
        <v>215</v>
      </c>
      <c r="E478" s="179" t="s">
        <v>432</v>
      </c>
      <c r="F478" s="109"/>
      <c r="G478" s="109"/>
      <c r="H478" s="110">
        <f>H479</f>
        <v>1209.7</v>
      </c>
      <c r="I478" s="150">
        <v>0</v>
      </c>
      <c r="J478" s="150">
        <v>0</v>
      </c>
    </row>
    <row r="479" spans="2:10" ht="12.75" customHeight="1">
      <c r="B479" s="164" t="s">
        <v>286</v>
      </c>
      <c r="C479" s="109" t="s">
        <v>209</v>
      </c>
      <c r="D479" s="109" t="s">
        <v>215</v>
      </c>
      <c r="E479" s="179" t="s">
        <v>432</v>
      </c>
      <c r="F479" s="109" t="s">
        <v>287</v>
      </c>
      <c r="G479" s="109"/>
      <c r="H479" s="110">
        <f>H480</f>
        <v>1209.7</v>
      </c>
      <c r="I479" s="150">
        <v>0</v>
      </c>
      <c r="J479" s="150">
        <v>0</v>
      </c>
    </row>
    <row r="480" spans="2:10" ht="12.75" customHeight="1">
      <c r="B480" s="164" t="s">
        <v>288</v>
      </c>
      <c r="C480" s="109" t="s">
        <v>209</v>
      </c>
      <c r="D480" s="109" t="s">
        <v>215</v>
      </c>
      <c r="E480" s="179" t="s">
        <v>432</v>
      </c>
      <c r="F480" s="109" t="s">
        <v>289</v>
      </c>
      <c r="G480" s="109"/>
      <c r="H480" s="110">
        <f>H481</f>
        <v>1209.7</v>
      </c>
      <c r="I480" s="150">
        <v>0</v>
      </c>
      <c r="J480" s="150">
        <v>0</v>
      </c>
    </row>
    <row r="481" spans="2:10" ht="12.75" customHeight="1">
      <c r="B481" s="161" t="s">
        <v>270</v>
      </c>
      <c r="C481" s="109" t="s">
        <v>209</v>
      </c>
      <c r="D481" s="109" t="s">
        <v>215</v>
      </c>
      <c r="E481" s="179" t="s">
        <v>432</v>
      </c>
      <c r="F481" s="109" t="s">
        <v>289</v>
      </c>
      <c r="G481" s="109" t="s">
        <v>294</v>
      </c>
      <c r="H481" s="110">
        <f>'Прил. 8'!I377+'Прил. 8'!I735</f>
        <v>1209.7</v>
      </c>
      <c r="I481" s="110">
        <f>'Прил. 8'!J377</f>
        <v>0</v>
      </c>
      <c r="J481" s="110">
        <f>'Прил. 8'!K377</f>
        <v>0</v>
      </c>
    </row>
    <row r="482" spans="2:10" ht="12.75" customHeight="1" hidden="1">
      <c r="B482" s="163" t="s">
        <v>274</v>
      </c>
      <c r="C482" s="109" t="s">
        <v>209</v>
      </c>
      <c r="D482" s="109" t="s">
        <v>215</v>
      </c>
      <c r="E482" s="173" t="s">
        <v>275</v>
      </c>
      <c r="F482" s="109"/>
      <c r="G482" s="109"/>
      <c r="H482" s="150">
        <f>H483</f>
        <v>0</v>
      </c>
      <c r="I482" s="150">
        <f>I483</f>
        <v>0</v>
      </c>
      <c r="J482" s="150">
        <f>J483</f>
        <v>0</v>
      </c>
    </row>
    <row r="483" spans="2:10" ht="27.75" customHeight="1" hidden="1">
      <c r="B483" s="163" t="s">
        <v>335</v>
      </c>
      <c r="C483" s="109" t="s">
        <v>209</v>
      </c>
      <c r="D483" s="109" t="s">
        <v>215</v>
      </c>
      <c r="E483" s="173" t="s">
        <v>336</v>
      </c>
      <c r="F483" s="109"/>
      <c r="G483" s="109"/>
      <c r="H483" s="150">
        <f>H484</f>
        <v>0</v>
      </c>
      <c r="I483" s="150">
        <f>I484</f>
        <v>0</v>
      </c>
      <c r="J483" s="150">
        <f>J484</f>
        <v>0</v>
      </c>
    </row>
    <row r="484" spans="2:10" ht="14.25" customHeight="1" hidden="1">
      <c r="B484" s="164" t="s">
        <v>286</v>
      </c>
      <c r="C484" s="109" t="s">
        <v>209</v>
      </c>
      <c r="D484" s="109" t="s">
        <v>215</v>
      </c>
      <c r="E484" s="173" t="s">
        <v>336</v>
      </c>
      <c r="F484" s="109" t="s">
        <v>287</v>
      </c>
      <c r="G484" s="109"/>
      <c r="H484" s="150">
        <f>H485</f>
        <v>0</v>
      </c>
      <c r="I484" s="150">
        <f>I485</f>
        <v>0</v>
      </c>
      <c r="J484" s="150">
        <f>J485</f>
        <v>0</v>
      </c>
    </row>
    <row r="485" spans="2:10" ht="14.25" customHeight="1" hidden="1">
      <c r="B485" s="164" t="s">
        <v>288</v>
      </c>
      <c r="C485" s="109" t="s">
        <v>209</v>
      </c>
      <c r="D485" s="109" t="s">
        <v>215</v>
      </c>
      <c r="E485" s="173" t="s">
        <v>336</v>
      </c>
      <c r="F485" s="109" t="s">
        <v>289</v>
      </c>
      <c r="G485" s="109"/>
      <c r="H485" s="150">
        <f>H486</f>
        <v>0</v>
      </c>
      <c r="I485" s="150">
        <f>I486</f>
        <v>0</v>
      </c>
      <c r="J485" s="150">
        <f>J486</f>
        <v>0</v>
      </c>
    </row>
    <row r="486" spans="2:10" ht="14.25" customHeight="1" hidden="1">
      <c r="B486" s="161" t="s">
        <v>270</v>
      </c>
      <c r="C486" s="109" t="s">
        <v>209</v>
      </c>
      <c r="D486" s="109" t="s">
        <v>215</v>
      </c>
      <c r="E486" s="173" t="s">
        <v>336</v>
      </c>
      <c r="F486" s="109" t="s">
        <v>289</v>
      </c>
      <c r="G486" s="109" t="s">
        <v>294</v>
      </c>
      <c r="H486" s="150"/>
      <c r="I486" s="150"/>
      <c r="J486" s="150"/>
    </row>
    <row r="487" spans="2:10" ht="16.5" customHeight="1">
      <c r="B487" s="224" t="s">
        <v>433</v>
      </c>
      <c r="C487" s="109" t="s">
        <v>209</v>
      </c>
      <c r="D487" s="109" t="s">
        <v>215</v>
      </c>
      <c r="E487" s="159" t="s">
        <v>434</v>
      </c>
      <c r="F487" s="109"/>
      <c r="G487" s="109"/>
      <c r="H487" s="150">
        <f>H491+H488</f>
        <v>1350</v>
      </c>
      <c r="I487" s="150">
        <f>I491</f>
        <v>0</v>
      </c>
      <c r="J487" s="150">
        <f>J491</f>
        <v>0</v>
      </c>
    </row>
    <row r="488" spans="2:10" ht="14.25">
      <c r="B488" s="225" t="s">
        <v>286</v>
      </c>
      <c r="C488" s="109" t="s">
        <v>209</v>
      </c>
      <c r="D488" s="109" t="s">
        <v>215</v>
      </c>
      <c r="E488" s="159" t="s">
        <v>434</v>
      </c>
      <c r="F488" s="109" t="s">
        <v>287</v>
      </c>
      <c r="G488" s="109"/>
      <c r="H488" s="150">
        <f>H489</f>
        <v>1200</v>
      </c>
      <c r="I488" s="150">
        <f>I489</f>
        <v>0</v>
      </c>
      <c r="J488" s="150">
        <f>J489</f>
        <v>0</v>
      </c>
    </row>
    <row r="489" spans="2:10" ht="14.25">
      <c r="B489" s="225" t="s">
        <v>288</v>
      </c>
      <c r="C489" s="109" t="s">
        <v>209</v>
      </c>
      <c r="D489" s="109" t="s">
        <v>215</v>
      </c>
      <c r="E489" s="159" t="s">
        <v>434</v>
      </c>
      <c r="F489" s="109" t="s">
        <v>289</v>
      </c>
      <c r="G489" s="109"/>
      <c r="H489" s="150">
        <f>H490</f>
        <v>1200</v>
      </c>
      <c r="I489" s="150">
        <f>I490</f>
        <v>0</v>
      </c>
      <c r="J489" s="150">
        <f>J490</f>
        <v>0</v>
      </c>
    </row>
    <row r="490" spans="2:10" ht="14.25">
      <c r="B490" s="226" t="s">
        <v>270</v>
      </c>
      <c r="C490" s="109" t="s">
        <v>209</v>
      </c>
      <c r="D490" s="109" t="s">
        <v>215</v>
      </c>
      <c r="E490" s="159" t="s">
        <v>434</v>
      </c>
      <c r="F490" s="109" t="s">
        <v>289</v>
      </c>
      <c r="G490" s="109" t="s">
        <v>294</v>
      </c>
      <c r="H490" s="150">
        <f>'Прил. 8'!I739</f>
        <v>1200</v>
      </c>
      <c r="I490" s="150"/>
      <c r="J490" s="150"/>
    </row>
    <row r="491" spans="2:10" ht="14.25" customHeight="1">
      <c r="B491" s="227" t="s">
        <v>435</v>
      </c>
      <c r="C491" s="109" t="s">
        <v>209</v>
      </c>
      <c r="D491" s="109" t="s">
        <v>215</v>
      </c>
      <c r="E491" s="159" t="s">
        <v>434</v>
      </c>
      <c r="F491" s="109" t="s">
        <v>353</v>
      </c>
      <c r="G491" s="109"/>
      <c r="H491" s="150">
        <f>H492</f>
        <v>150</v>
      </c>
      <c r="I491" s="150">
        <f>I492</f>
        <v>0</v>
      </c>
      <c r="J491" s="150">
        <f>J492</f>
        <v>0</v>
      </c>
    </row>
    <row r="492" spans="2:10" ht="14.25" customHeight="1">
      <c r="B492" s="227" t="s">
        <v>436</v>
      </c>
      <c r="C492" s="109" t="s">
        <v>209</v>
      </c>
      <c r="D492" s="109" t="s">
        <v>215</v>
      </c>
      <c r="E492" s="159" t="s">
        <v>434</v>
      </c>
      <c r="F492" s="109" t="s">
        <v>369</v>
      </c>
      <c r="G492" s="109"/>
      <c r="H492" s="150">
        <f>H493</f>
        <v>150</v>
      </c>
      <c r="I492" s="150">
        <f>I493</f>
        <v>0</v>
      </c>
      <c r="J492" s="150">
        <f>J493</f>
        <v>0</v>
      </c>
    </row>
    <row r="493" spans="2:10" ht="14.25" customHeight="1">
      <c r="B493" s="161" t="s">
        <v>270</v>
      </c>
      <c r="C493" s="109" t="s">
        <v>209</v>
      </c>
      <c r="D493" s="109" t="s">
        <v>215</v>
      </c>
      <c r="E493" s="159" t="s">
        <v>434</v>
      </c>
      <c r="F493" s="109" t="s">
        <v>369</v>
      </c>
      <c r="G493" s="109" t="s">
        <v>294</v>
      </c>
      <c r="H493" s="150">
        <f>'Прил. 8'!I587</f>
        <v>150</v>
      </c>
      <c r="I493" s="150">
        <f>'Прил. 8'!J587</f>
        <v>0</v>
      </c>
      <c r="J493" s="150">
        <f>'Прил. 8'!K587</f>
        <v>0</v>
      </c>
    </row>
    <row r="494" spans="2:10" ht="14.25" customHeight="1" hidden="1">
      <c r="B494" s="200" t="s">
        <v>274</v>
      </c>
      <c r="C494" s="109" t="s">
        <v>209</v>
      </c>
      <c r="D494" s="109" t="s">
        <v>215</v>
      </c>
      <c r="E494" s="179" t="s">
        <v>275</v>
      </c>
      <c r="F494" s="109"/>
      <c r="G494" s="109"/>
      <c r="H494" s="150">
        <f>H495</f>
        <v>0</v>
      </c>
      <c r="I494" s="150">
        <f>I495</f>
        <v>0</v>
      </c>
      <c r="J494" s="150">
        <f>J495</f>
        <v>0</v>
      </c>
    </row>
    <row r="495" spans="2:10" ht="28.5" customHeight="1" hidden="1">
      <c r="B495" s="228" t="s">
        <v>437</v>
      </c>
      <c r="C495" s="109" t="s">
        <v>209</v>
      </c>
      <c r="D495" s="109" t="s">
        <v>215</v>
      </c>
      <c r="E495" s="179" t="s">
        <v>429</v>
      </c>
      <c r="F495" s="109"/>
      <c r="G495" s="109"/>
      <c r="H495" s="150">
        <f>H496</f>
        <v>0</v>
      </c>
      <c r="I495" s="150">
        <f>I496</f>
        <v>0</v>
      </c>
      <c r="J495" s="150">
        <f>J496</f>
        <v>0</v>
      </c>
    </row>
    <row r="496" spans="2:10" ht="14.25" customHeight="1" hidden="1">
      <c r="B496" s="154" t="s">
        <v>352</v>
      </c>
      <c r="C496" s="109" t="s">
        <v>209</v>
      </c>
      <c r="D496" s="109" t="s">
        <v>215</v>
      </c>
      <c r="E496" s="179" t="s">
        <v>429</v>
      </c>
      <c r="F496" s="109" t="s">
        <v>353</v>
      </c>
      <c r="G496" s="109"/>
      <c r="H496" s="150">
        <f>H497</f>
        <v>0</v>
      </c>
      <c r="I496" s="150">
        <f>I497</f>
        <v>0</v>
      </c>
      <c r="J496" s="150">
        <f>J497</f>
        <v>0</v>
      </c>
    </row>
    <row r="497" spans="2:10" ht="14.25" customHeight="1" hidden="1">
      <c r="B497" s="161" t="s">
        <v>153</v>
      </c>
      <c r="C497" s="109" t="s">
        <v>209</v>
      </c>
      <c r="D497" s="109" t="s">
        <v>215</v>
      </c>
      <c r="E497" s="179" t="s">
        <v>429</v>
      </c>
      <c r="F497" s="109" t="s">
        <v>369</v>
      </c>
      <c r="G497" s="109"/>
      <c r="H497" s="150">
        <f>H498</f>
        <v>0</v>
      </c>
      <c r="I497" s="150">
        <f>I498</f>
        <v>0</v>
      </c>
      <c r="J497" s="150">
        <f>J498</f>
        <v>0</v>
      </c>
    </row>
    <row r="498" spans="2:10" ht="14.25" customHeight="1" hidden="1">
      <c r="B498" s="161" t="s">
        <v>270</v>
      </c>
      <c r="C498" s="109" t="s">
        <v>209</v>
      </c>
      <c r="D498" s="109" t="s">
        <v>215</v>
      </c>
      <c r="E498" s="179" t="s">
        <v>429</v>
      </c>
      <c r="F498" s="109" t="s">
        <v>369</v>
      </c>
      <c r="G498" s="109" t="s">
        <v>294</v>
      </c>
      <c r="H498" s="150">
        <f>'Прил. 8'!I591</f>
        <v>0</v>
      </c>
      <c r="I498" s="150">
        <f>'Прил. 8'!J591</f>
        <v>0</v>
      </c>
      <c r="J498" s="150">
        <f>'Прил. 8'!K591</f>
        <v>0</v>
      </c>
    </row>
    <row r="499" spans="2:10" ht="14.25" customHeight="1">
      <c r="B499" s="207" t="s">
        <v>216</v>
      </c>
      <c r="C499" s="153" t="s">
        <v>209</v>
      </c>
      <c r="D499" s="153" t="s">
        <v>217</v>
      </c>
      <c r="E499" s="173"/>
      <c r="F499" s="109"/>
      <c r="G499" s="109"/>
      <c r="H499" s="150">
        <f>H500+H511</f>
        <v>2549.6000000000004</v>
      </c>
      <c r="I499" s="150">
        <f>I500</f>
        <v>1878.3</v>
      </c>
      <c r="J499" s="150">
        <f>J500</f>
        <v>2078.2999999999997</v>
      </c>
    </row>
    <row r="500" spans="2:10" ht="14.25" customHeight="1">
      <c r="B500" s="161" t="s">
        <v>274</v>
      </c>
      <c r="C500" s="109" t="s">
        <v>209</v>
      </c>
      <c r="D500" s="109" t="s">
        <v>217</v>
      </c>
      <c r="E500" s="178" t="s">
        <v>301</v>
      </c>
      <c r="F500" s="109"/>
      <c r="G500" s="109"/>
      <c r="H500" s="150">
        <f>H501</f>
        <v>2493.3</v>
      </c>
      <c r="I500" s="150">
        <f>I501</f>
        <v>1878.3</v>
      </c>
      <c r="J500" s="150">
        <f>J501</f>
        <v>2078.2999999999997</v>
      </c>
    </row>
    <row r="501" spans="2:10" ht="14.25" customHeight="1">
      <c r="B501" s="166" t="s">
        <v>300</v>
      </c>
      <c r="C501" s="109" t="s">
        <v>209</v>
      </c>
      <c r="D501" s="109" t="s">
        <v>217</v>
      </c>
      <c r="E501" s="178" t="s">
        <v>301</v>
      </c>
      <c r="F501" s="109"/>
      <c r="G501" s="109"/>
      <c r="H501" s="150">
        <f>H504+H507+H510</f>
        <v>2493.3</v>
      </c>
      <c r="I501" s="150">
        <f>I504+I507+I510</f>
        <v>1878.3</v>
      </c>
      <c r="J501" s="150">
        <f>J504+J507+J510</f>
        <v>2078.2999999999997</v>
      </c>
    </row>
    <row r="502" spans="2:10" ht="40.5" customHeight="1">
      <c r="B502" s="154" t="s">
        <v>278</v>
      </c>
      <c r="C502" s="109" t="s">
        <v>209</v>
      </c>
      <c r="D502" s="109" t="s">
        <v>217</v>
      </c>
      <c r="E502" s="178" t="s">
        <v>301</v>
      </c>
      <c r="F502" s="109" t="s">
        <v>279</v>
      </c>
      <c r="G502" s="109"/>
      <c r="H502" s="150">
        <f>H503</f>
        <v>2269</v>
      </c>
      <c r="I502" s="150">
        <f>I503</f>
        <v>1852.6</v>
      </c>
      <c r="J502" s="150">
        <f>J503</f>
        <v>2052.6</v>
      </c>
    </row>
    <row r="503" spans="2:10" ht="14.25" customHeight="1">
      <c r="B503" s="161" t="s">
        <v>280</v>
      </c>
      <c r="C503" s="109" t="s">
        <v>209</v>
      </c>
      <c r="D503" s="109" t="s">
        <v>217</v>
      </c>
      <c r="E503" s="178" t="s">
        <v>301</v>
      </c>
      <c r="F503" s="109" t="s">
        <v>281</v>
      </c>
      <c r="G503" s="109"/>
      <c r="H503" s="150">
        <f>H504</f>
        <v>2269</v>
      </c>
      <c r="I503" s="150">
        <f>I504</f>
        <v>1852.6</v>
      </c>
      <c r="J503" s="150">
        <f>J504</f>
        <v>2052.6</v>
      </c>
    </row>
    <row r="504" spans="2:10" ht="14.25" customHeight="1">
      <c r="B504" s="161" t="s">
        <v>270</v>
      </c>
      <c r="C504" s="109" t="s">
        <v>209</v>
      </c>
      <c r="D504" s="109" t="s">
        <v>217</v>
      </c>
      <c r="E504" s="178" t="s">
        <v>301</v>
      </c>
      <c r="F504" s="109" t="s">
        <v>281</v>
      </c>
      <c r="G504" s="109">
        <v>2</v>
      </c>
      <c r="H504" s="150">
        <f>'Прил. 8'!I745</f>
        <v>2269</v>
      </c>
      <c r="I504" s="150">
        <f>'Прил. 8'!J745</f>
        <v>1852.6</v>
      </c>
      <c r="J504" s="150">
        <f>'Прил. 8'!K745</f>
        <v>2052.6</v>
      </c>
    </row>
    <row r="505" spans="2:10" ht="14.25" customHeight="1">
      <c r="B505" s="164" t="s">
        <v>286</v>
      </c>
      <c r="C505" s="109" t="s">
        <v>209</v>
      </c>
      <c r="D505" s="109" t="s">
        <v>217</v>
      </c>
      <c r="E505" s="178" t="s">
        <v>301</v>
      </c>
      <c r="F505" s="109" t="s">
        <v>287</v>
      </c>
      <c r="G505" s="109"/>
      <c r="H505" s="150">
        <f>H506</f>
        <v>215.5</v>
      </c>
      <c r="I505" s="150">
        <f>I506</f>
        <v>25.7</v>
      </c>
      <c r="J505" s="150">
        <f>J506</f>
        <v>25.7</v>
      </c>
    </row>
    <row r="506" spans="2:10" ht="14.25" customHeight="1">
      <c r="B506" s="164" t="s">
        <v>288</v>
      </c>
      <c r="C506" s="109" t="s">
        <v>209</v>
      </c>
      <c r="D506" s="109" t="s">
        <v>217</v>
      </c>
      <c r="E506" s="178" t="s">
        <v>301</v>
      </c>
      <c r="F506" s="109" t="s">
        <v>289</v>
      </c>
      <c r="G506" s="109"/>
      <c r="H506" s="150">
        <f>H507</f>
        <v>215.5</v>
      </c>
      <c r="I506" s="150">
        <f>I507</f>
        <v>25.7</v>
      </c>
      <c r="J506" s="150">
        <f>J507</f>
        <v>25.7</v>
      </c>
    </row>
    <row r="507" spans="2:10" ht="14.25" customHeight="1">
      <c r="B507" s="161" t="s">
        <v>270</v>
      </c>
      <c r="C507" s="109" t="s">
        <v>209</v>
      </c>
      <c r="D507" s="109" t="s">
        <v>217</v>
      </c>
      <c r="E507" s="178" t="s">
        <v>301</v>
      </c>
      <c r="F507" s="109" t="s">
        <v>289</v>
      </c>
      <c r="G507" s="109">
        <v>2</v>
      </c>
      <c r="H507" s="150">
        <f>'Прил. 8'!I748</f>
        <v>215.5</v>
      </c>
      <c r="I507" s="150">
        <f>'Прил. 8'!J748</f>
        <v>25.7</v>
      </c>
      <c r="J507" s="150">
        <f>'Прил. 8'!K748</f>
        <v>25.7</v>
      </c>
    </row>
    <row r="508" spans="2:10" ht="14.25" customHeight="1">
      <c r="B508" s="165" t="s">
        <v>290</v>
      </c>
      <c r="C508" s="109" t="s">
        <v>209</v>
      </c>
      <c r="D508" s="109" t="s">
        <v>217</v>
      </c>
      <c r="E508" s="178" t="s">
        <v>301</v>
      </c>
      <c r="F508" s="104">
        <v>800</v>
      </c>
      <c r="G508" s="167"/>
      <c r="H508" s="150">
        <f>H509</f>
        <v>8.8</v>
      </c>
      <c r="I508" s="150">
        <f>I509</f>
        <v>0</v>
      </c>
      <c r="J508" s="150">
        <f>J509</f>
        <v>0</v>
      </c>
    </row>
    <row r="509" spans="2:10" ht="14.25" customHeight="1">
      <c r="B509" s="165" t="s">
        <v>292</v>
      </c>
      <c r="C509" s="109" t="s">
        <v>209</v>
      </c>
      <c r="D509" s="109" t="s">
        <v>217</v>
      </c>
      <c r="E509" s="178" t="s">
        <v>301</v>
      </c>
      <c r="F509" s="104">
        <v>850</v>
      </c>
      <c r="G509" s="167"/>
      <c r="H509" s="150">
        <f>H510</f>
        <v>8.8</v>
      </c>
      <c r="I509" s="150">
        <f>I510</f>
        <v>0</v>
      </c>
      <c r="J509" s="150">
        <f>J510</f>
        <v>0</v>
      </c>
    </row>
    <row r="510" spans="2:10" ht="14.25" customHeight="1">
      <c r="B510" s="165" t="s">
        <v>270</v>
      </c>
      <c r="C510" s="109" t="s">
        <v>209</v>
      </c>
      <c r="D510" s="109" t="s">
        <v>217</v>
      </c>
      <c r="E510" s="178" t="s">
        <v>301</v>
      </c>
      <c r="F510" s="104">
        <v>850</v>
      </c>
      <c r="G510" s="104">
        <v>2</v>
      </c>
      <c r="H510" s="150">
        <f>'Прил. 8'!I751</f>
        <v>8.8</v>
      </c>
      <c r="I510" s="150">
        <f>'Прил. 8'!J751</f>
        <v>0</v>
      </c>
      <c r="J510" s="150">
        <f>'Прил. 8'!K751</f>
        <v>0</v>
      </c>
    </row>
    <row r="511" spans="2:10" ht="41.25" customHeight="1">
      <c r="B511" s="158" t="s">
        <v>282</v>
      </c>
      <c r="C511" s="109" t="s">
        <v>209</v>
      </c>
      <c r="D511" s="109" t="s">
        <v>217</v>
      </c>
      <c r="E511" s="179" t="s">
        <v>283</v>
      </c>
      <c r="F511" s="229"/>
      <c r="G511" s="229"/>
      <c r="H511" s="230">
        <f>H512</f>
        <v>56.3</v>
      </c>
      <c r="I511" s="230">
        <f>I512</f>
        <v>0</v>
      </c>
      <c r="J511" s="230">
        <f>J512</f>
        <v>0</v>
      </c>
    </row>
    <row r="512" spans="2:10" ht="41.25" customHeight="1">
      <c r="B512" s="160" t="s">
        <v>278</v>
      </c>
      <c r="C512" s="109" t="s">
        <v>209</v>
      </c>
      <c r="D512" s="109" t="s">
        <v>217</v>
      </c>
      <c r="E512" s="179" t="s">
        <v>283</v>
      </c>
      <c r="F512" s="109" t="s">
        <v>279</v>
      </c>
      <c r="G512" s="109"/>
      <c r="H512" s="230">
        <f>H513</f>
        <v>56.3</v>
      </c>
      <c r="I512" s="230">
        <f>I513</f>
        <v>0</v>
      </c>
      <c r="J512" s="230">
        <f>J513</f>
        <v>0</v>
      </c>
    </row>
    <row r="513" spans="2:10" ht="14.25" customHeight="1">
      <c r="B513" s="161" t="s">
        <v>280</v>
      </c>
      <c r="C513" s="109" t="s">
        <v>209</v>
      </c>
      <c r="D513" s="109" t="s">
        <v>217</v>
      </c>
      <c r="E513" s="179" t="s">
        <v>283</v>
      </c>
      <c r="F513" s="109" t="s">
        <v>281</v>
      </c>
      <c r="G513" s="109"/>
      <c r="H513" s="110">
        <f>H514</f>
        <v>56.3</v>
      </c>
      <c r="I513" s="110">
        <f>I514</f>
        <v>0</v>
      </c>
      <c r="J513" s="110">
        <f>J514</f>
        <v>0</v>
      </c>
    </row>
    <row r="514" spans="2:10" ht="14.25" customHeight="1">
      <c r="B514" s="161" t="s">
        <v>271</v>
      </c>
      <c r="C514" s="109" t="s">
        <v>209</v>
      </c>
      <c r="D514" s="109" t="s">
        <v>217</v>
      </c>
      <c r="E514" s="179" t="s">
        <v>283</v>
      </c>
      <c r="F514" s="109" t="s">
        <v>281</v>
      </c>
      <c r="G514" s="109" t="s">
        <v>326</v>
      </c>
      <c r="H514" s="110">
        <f>'Прил. 8'!I755</f>
        <v>56.3</v>
      </c>
      <c r="I514" s="110">
        <f>'Прил. 8'!J755</f>
        <v>0</v>
      </c>
      <c r="J514" s="110">
        <f>'Прил. 8'!K755</f>
        <v>0</v>
      </c>
    </row>
    <row r="515" spans="2:10" ht="14.25" customHeight="1" hidden="1">
      <c r="B515" s="231" t="s">
        <v>218</v>
      </c>
      <c r="C515" s="108" t="s">
        <v>219</v>
      </c>
      <c r="D515" s="108"/>
      <c r="E515" s="10"/>
      <c r="F515" s="124"/>
      <c r="G515" s="124"/>
      <c r="H515" s="106">
        <f>H518</f>
        <v>0</v>
      </c>
      <c r="I515" s="106">
        <f>I518</f>
        <v>0</v>
      </c>
      <c r="J515" s="106">
        <f>J518</f>
        <v>0</v>
      </c>
    </row>
    <row r="516" spans="2:10" ht="14.25" customHeight="1" hidden="1">
      <c r="B516" s="151" t="s">
        <v>270</v>
      </c>
      <c r="C516" s="108"/>
      <c r="D516" s="108"/>
      <c r="E516" s="10"/>
      <c r="F516" s="124"/>
      <c r="G516" s="124">
        <v>2</v>
      </c>
      <c r="H516" s="106">
        <f>H523</f>
        <v>0</v>
      </c>
      <c r="I516" s="106"/>
      <c r="J516" s="106"/>
    </row>
    <row r="517" spans="2:10" ht="14.25" customHeight="1" hidden="1">
      <c r="B517" s="151" t="s">
        <v>271</v>
      </c>
      <c r="C517" s="108"/>
      <c r="D517" s="108"/>
      <c r="E517" s="10"/>
      <c r="F517" s="124"/>
      <c r="G517" s="124">
        <v>3</v>
      </c>
      <c r="H517" s="106">
        <f>H524</f>
        <v>0</v>
      </c>
      <c r="I517" s="106">
        <f>I518</f>
        <v>0</v>
      </c>
      <c r="J517" s="106">
        <f>J518</f>
        <v>0</v>
      </c>
    </row>
    <row r="518" spans="2:10" ht="14.25" customHeight="1" hidden="1">
      <c r="B518" s="232" t="s">
        <v>220</v>
      </c>
      <c r="C518" s="153" t="s">
        <v>219</v>
      </c>
      <c r="D518" s="153" t="s">
        <v>221</v>
      </c>
      <c r="E518" s="233"/>
      <c r="F518" s="234"/>
      <c r="G518" s="234"/>
      <c r="H518" s="235">
        <f>H520</f>
        <v>0</v>
      </c>
      <c r="I518" s="235">
        <f>I520</f>
        <v>0</v>
      </c>
      <c r="J518" s="235">
        <f>J520</f>
        <v>0</v>
      </c>
    </row>
    <row r="519" spans="2:10" ht="27.75" customHeight="1" hidden="1">
      <c r="B519" s="228" t="s">
        <v>437</v>
      </c>
      <c r="C519" s="109" t="s">
        <v>219</v>
      </c>
      <c r="D519" s="109" t="s">
        <v>221</v>
      </c>
      <c r="E519" s="179" t="s">
        <v>415</v>
      </c>
      <c r="F519" s="125"/>
      <c r="G519" s="125"/>
      <c r="H519" s="110">
        <f>H520</f>
        <v>0</v>
      </c>
      <c r="I519" s="110">
        <f>I520</f>
        <v>0</v>
      </c>
      <c r="J519" s="110">
        <f>J520</f>
        <v>0</v>
      </c>
    </row>
    <row r="520" spans="2:10" ht="27.75" customHeight="1" hidden="1">
      <c r="B520" s="165" t="s">
        <v>438</v>
      </c>
      <c r="C520" s="109" t="s">
        <v>219</v>
      </c>
      <c r="D520" s="109" t="s">
        <v>221</v>
      </c>
      <c r="E520" s="179" t="s">
        <v>439</v>
      </c>
      <c r="F520" s="125"/>
      <c r="G520" s="125"/>
      <c r="H520" s="110">
        <f>H521</f>
        <v>0</v>
      </c>
      <c r="I520" s="110">
        <f>I521</f>
        <v>0</v>
      </c>
      <c r="J520" s="110">
        <f>J521</f>
        <v>0</v>
      </c>
    </row>
    <row r="521" spans="2:10" ht="14.25" customHeight="1" hidden="1">
      <c r="B521" s="164" t="s">
        <v>286</v>
      </c>
      <c r="C521" s="109" t="s">
        <v>219</v>
      </c>
      <c r="D521" s="109" t="s">
        <v>221</v>
      </c>
      <c r="E521" s="179" t="s">
        <v>439</v>
      </c>
      <c r="F521" s="125">
        <v>200</v>
      </c>
      <c r="G521" s="125"/>
      <c r="H521" s="110">
        <f>H522</f>
        <v>0</v>
      </c>
      <c r="I521" s="110">
        <f>I522</f>
        <v>0</v>
      </c>
      <c r="J521" s="110">
        <f>J522</f>
        <v>0</v>
      </c>
    </row>
    <row r="522" spans="2:10" ht="14.25" customHeight="1" hidden="1">
      <c r="B522" s="164" t="s">
        <v>288</v>
      </c>
      <c r="C522" s="109" t="s">
        <v>219</v>
      </c>
      <c r="D522" s="109" t="s">
        <v>221</v>
      </c>
      <c r="E522" s="179" t="s">
        <v>439</v>
      </c>
      <c r="F522" s="125">
        <v>240</v>
      </c>
      <c r="G522" s="125"/>
      <c r="H522" s="110">
        <f>H524+H523</f>
        <v>0</v>
      </c>
      <c r="I522" s="110">
        <f>I524</f>
        <v>0</v>
      </c>
      <c r="J522" s="110">
        <f>J524</f>
        <v>0</v>
      </c>
    </row>
    <row r="523" spans="2:10" ht="14.25" customHeight="1" hidden="1">
      <c r="B523" s="161" t="s">
        <v>270</v>
      </c>
      <c r="C523" s="109" t="s">
        <v>219</v>
      </c>
      <c r="D523" s="109" t="s">
        <v>221</v>
      </c>
      <c r="E523" s="179" t="s">
        <v>439</v>
      </c>
      <c r="F523" s="125">
        <v>240</v>
      </c>
      <c r="G523" s="125">
        <v>2</v>
      </c>
      <c r="H523" s="110">
        <f>'Прил. 8'!I762</f>
        <v>0</v>
      </c>
      <c r="I523" s="110">
        <f>'Прил. 8'!J762</f>
        <v>0</v>
      </c>
      <c r="J523" s="110">
        <f>'Прил. 8'!K762</f>
        <v>0</v>
      </c>
    </row>
    <row r="524" spans="2:10" ht="15.75" customHeight="1" hidden="1">
      <c r="B524" s="161" t="s">
        <v>271</v>
      </c>
      <c r="C524" s="109" t="s">
        <v>219</v>
      </c>
      <c r="D524" s="109" t="s">
        <v>221</v>
      </c>
      <c r="E524" s="179" t="s">
        <v>439</v>
      </c>
      <c r="F524" s="125">
        <v>240</v>
      </c>
      <c r="G524" s="125">
        <v>3</v>
      </c>
      <c r="H524" s="110">
        <f>'Прил. 8'!I763</f>
        <v>0</v>
      </c>
      <c r="I524" s="110">
        <f>'Прил. 8'!J763</f>
        <v>0</v>
      </c>
      <c r="J524" s="110">
        <f>'Прил. 8'!K763</f>
        <v>0</v>
      </c>
    </row>
    <row r="525" spans="2:10" ht="12.75" customHeight="1">
      <c r="B525" s="151" t="s">
        <v>222</v>
      </c>
      <c r="C525" s="108" t="s">
        <v>223</v>
      </c>
      <c r="D525" s="108"/>
      <c r="E525" s="108"/>
      <c r="F525" s="108"/>
      <c r="G525" s="108"/>
      <c r="H525" s="149">
        <f>H529+H561+H629+H690+H830</f>
        <v>178872.7</v>
      </c>
      <c r="I525" s="149">
        <f>I529+I561+I629+I690+I830</f>
        <v>150647.4</v>
      </c>
      <c r="J525" s="149">
        <f>J529+J561+J629+J690+J830</f>
        <v>147201.2</v>
      </c>
    </row>
    <row r="526" spans="2:10" ht="12.75" customHeight="1">
      <c r="B526" s="151" t="s">
        <v>270</v>
      </c>
      <c r="C526" s="108"/>
      <c r="D526" s="108"/>
      <c r="E526" s="108"/>
      <c r="F526" s="108"/>
      <c r="G526" s="108" t="s">
        <v>294</v>
      </c>
      <c r="H526" s="149">
        <f>H536+H579+H585+H589+H611+H617+H648+H668+H696+H773+H837+H840+H843+H848+H851+H854+H701+H568+H652+H655+H658+H661+H546+H628+H673+H680+H687</f>
        <v>64400.599999999984</v>
      </c>
      <c r="I526" s="149">
        <f>I536+I579+I585+I589+I611+I617+I648+I668+I696+I773+I837+I840+I843+I848+I851+I854+I701+I568+I652+I655+I658+I661+I546+I628+I673+I680+I687</f>
        <v>55585.200000000004</v>
      </c>
      <c r="J526" s="149">
        <f>J536+J579+J585+J589+J611+J617+J648+J668+J696+J773+J837+J840+J843+J848+J851+J854+J701+J568+J652+J655+J658+J661+J546+J628+J673+J680+J687</f>
        <v>55152.299999999996</v>
      </c>
    </row>
    <row r="527" spans="2:10" ht="12.75" customHeight="1">
      <c r="B527" s="151" t="s">
        <v>271</v>
      </c>
      <c r="C527" s="108"/>
      <c r="D527" s="108"/>
      <c r="E527" s="108"/>
      <c r="F527" s="108"/>
      <c r="G527" s="108" t="s">
        <v>326</v>
      </c>
      <c r="H527" s="149">
        <f>H541+H560+H584+H590+H595+H600+H612+H618+H623+H858+H674+H681+H688</f>
        <v>97401.09999999998</v>
      </c>
      <c r="I527" s="149">
        <f>I541+I560+I584+I590+I595+I600+I612+I618+I623+I858+I674+I681+I688</f>
        <v>82042.59999999999</v>
      </c>
      <c r="J527" s="149">
        <f>J541+J560+J584+J590+J595+J600+J612+J618+J623+J858+J674+J681+J688</f>
        <v>80218.19999999998</v>
      </c>
    </row>
    <row r="528" spans="2:10" ht="12.75" customHeight="1">
      <c r="B528" s="151" t="s">
        <v>272</v>
      </c>
      <c r="C528" s="108"/>
      <c r="D528" s="108"/>
      <c r="E528" s="108"/>
      <c r="F528" s="108"/>
      <c r="G528" s="108" t="s">
        <v>304</v>
      </c>
      <c r="H528" s="149">
        <f>H619+H591+H606+H675+H682+H689</f>
        <v>17071</v>
      </c>
      <c r="I528" s="149">
        <f>I619+I591+I606+I675+I682+I689</f>
        <v>13019.599999999999</v>
      </c>
      <c r="J528" s="149">
        <f>J619+J591+J606+J675+J682+J689</f>
        <v>11830.7</v>
      </c>
    </row>
    <row r="529" spans="2:10" ht="12.75" customHeight="1">
      <c r="B529" s="192" t="s">
        <v>224</v>
      </c>
      <c r="C529" s="153" t="s">
        <v>223</v>
      </c>
      <c r="D529" s="153" t="s">
        <v>225</v>
      </c>
      <c r="E529" s="108"/>
      <c r="F529" s="108"/>
      <c r="G529" s="108"/>
      <c r="H529" s="150">
        <f>H530+H537+H556+H542</f>
        <v>25067.699999999997</v>
      </c>
      <c r="I529" s="150">
        <f>I530+I537+I556+I542</f>
        <v>22935.199999999997</v>
      </c>
      <c r="J529" s="150">
        <f>J530+J537+J556+J542</f>
        <v>22437</v>
      </c>
    </row>
    <row r="530" spans="2:10" ht="27.75" customHeight="1">
      <c r="B530" s="236" t="s">
        <v>440</v>
      </c>
      <c r="C530" s="109" t="s">
        <v>223</v>
      </c>
      <c r="D530" s="109" t="s">
        <v>225</v>
      </c>
      <c r="E530" s="172" t="s">
        <v>441</v>
      </c>
      <c r="F530" s="109"/>
      <c r="G530" s="109"/>
      <c r="H530" s="150">
        <f aca="true" t="shared" si="3" ref="H530:H535">H531</f>
        <v>10417.3</v>
      </c>
      <c r="I530" s="150">
        <f aca="true" t="shared" si="4" ref="I530:I535">I531</f>
        <v>8831.4</v>
      </c>
      <c r="J530" s="150">
        <f aca="true" t="shared" si="5" ref="J530:J535">J531</f>
        <v>8531.4</v>
      </c>
    </row>
    <row r="531" spans="2:10" ht="14.25" customHeight="1">
      <c r="B531" s="175" t="s">
        <v>442</v>
      </c>
      <c r="C531" s="109" t="s">
        <v>223</v>
      </c>
      <c r="D531" s="109" t="s">
        <v>225</v>
      </c>
      <c r="E531" s="173" t="s">
        <v>443</v>
      </c>
      <c r="F531" s="109"/>
      <c r="G531" s="109"/>
      <c r="H531" s="150">
        <f t="shared" si="3"/>
        <v>10417.3</v>
      </c>
      <c r="I531" s="150">
        <f t="shared" si="4"/>
        <v>8831.4</v>
      </c>
      <c r="J531" s="150">
        <f t="shared" si="5"/>
        <v>8531.4</v>
      </c>
    </row>
    <row r="532" spans="2:10" ht="14.25" customHeight="1">
      <c r="B532" s="175" t="s">
        <v>444</v>
      </c>
      <c r="C532" s="109" t="s">
        <v>223</v>
      </c>
      <c r="D532" s="109" t="s">
        <v>225</v>
      </c>
      <c r="E532" s="173" t="s">
        <v>445</v>
      </c>
      <c r="F532" s="109"/>
      <c r="G532" s="109"/>
      <c r="H532" s="150">
        <f t="shared" si="3"/>
        <v>10417.3</v>
      </c>
      <c r="I532" s="150">
        <f t="shared" si="4"/>
        <v>8831.4</v>
      </c>
      <c r="J532" s="150">
        <f t="shared" si="5"/>
        <v>8531.4</v>
      </c>
    </row>
    <row r="533" spans="2:10" ht="14.25" customHeight="1">
      <c r="B533" s="174" t="s">
        <v>446</v>
      </c>
      <c r="C533" s="109" t="s">
        <v>223</v>
      </c>
      <c r="D533" s="109" t="s">
        <v>225</v>
      </c>
      <c r="E533" s="172" t="s">
        <v>447</v>
      </c>
      <c r="F533" s="109"/>
      <c r="G533" s="109"/>
      <c r="H533" s="150">
        <f t="shared" si="3"/>
        <v>10417.3</v>
      </c>
      <c r="I533" s="150">
        <f t="shared" si="4"/>
        <v>8831.4</v>
      </c>
      <c r="J533" s="150">
        <f t="shared" si="5"/>
        <v>8531.4</v>
      </c>
    </row>
    <row r="534" spans="2:10" ht="14.25" customHeight="1">
      <c r="B534" s="161" t="s">
        <v>448</v>
      </c>
      <c r="C534" s="109" t="s">
        <v>223</v>
      </c>
      <c r="D534" s="109" t="s">
        <v>225</v>
      </c>
      <c r="E534" s="172" t="s">
        <v>447</v>
      </c>
      <c r="F534" s="109" t="s">
        <v>356</v>
      </c>
      <c r="G534" s="109"/>
      <c r="H534" s="150">
        <f t="shared" si="3"/>
        <v>10417.3</v>
      </c>
      <c r="I534" s="150">
        <f t="shared" si="4"/>
        <v>8831.4</v>
      </c>
      <c r="J534" s="150">
        <f t="shared" si="5"/>
        <v>8531.4</v>
      </c>
    </row>
    <row r="535" spans="2:10" ht="12.75" customHeight="1">
      <c r="B535" s="161" t="s">
        <v>449</v>
      </c>
      <c r="C535" s="109" t="s">
        <v>223</v>
      </c>
      <c r="D535" s="109" t="s">
        <v>225</v>
      </c>
      <c r="E535" s="172" t="s">
        <v>447</v>
      </c>
      <c r="F535" s="109">
        <v>610</v>
      </c>
      <c r="G535" s="109"/>
      <c r="H535" s="150">
        <f t="shared" si="3"/>
        <v>10417.3</v>
      </c>
      <c r="I535" s="150">
        <f t="shared" si="4"/>
        <v>8831.4</v>
      </c>
      <c r="J535" s="150">
        <f t="shared" si="5"/>
        <v>8531.4</v>
      </c>
    </row>
    <row r="536" spans="2:16" ht="14.25" customHeight="1">
      <c r="B536" s="161" t="s">
        <v>270</v>
      </c>
      <c r="C536" s="109" t="s">
        <v>223</v>
      </c>
      <c r="D536" s="109" t="s">
        <v>225</v>
      </c>
      <c r="E536" s="172" t="s">
        <v>447</v>
      </c>
      <c r="F536" s="109">
        <v>610</v>
      </c>
      <c r="G536" s="109">
        <v>2</v>
      </c>
      <c r="H536" s="150">
        <f>'Прил. 8'!I809</f>
        <v>10417.3</v>
      </c>
      <c r="I536" s="150">
        <f>'Прил. 8'!J809</f>
        <v>8831.4</v>
      </c>
      <c r="J536" s="150">
        <f>'Прил. 8'!K809</f>
        <v>8531.4</v>
      </c>
      <c r="L536" s="237"/>
      <c r="M536" s="237"/>
      <c r="N536" s="237"/>
      <c r="O536" s="237"/>
      <c r="P536" s="237"/>
    </row>
    <row r="537" spans="2:10" ht="66.75" customHeight="1">
      <c r="B537" s="238" t="s">
        <v>450</v>
      </c>
      <c r="C537" s="109" t="s">
        <v>223</v>
      </c>
      <c r="D537" s="109" t="s">
        <v>225</v>
      </c>
      <c r="E537" s="239" t="s">
        <v>451</v>
      </c>
      <c r="F537" s="109"/>
      <c r="G537" s="109"/>
      <c r="H537" s="150">
        <f>H538</f>
        <v>14650.4</v>
      </c>
      <c r="I537" s="150">
        <f>I538</f>
        <v>14103.8</v>
      </c>
      <c r="J537" s="150">
        <f>J538</f>
        <v>13905.6</v>
      </c>
    </row>
    <row r="538" spans="2:10" ht="14.25" customHeight="1">
      <c r="B538" s="175" t="s">
        <v>444</v>
      </c>
      <c r="C538" s="109" t="s">
        <v>223</v>
      </c>
      <c r="D538" s="109" t="s">
        <v>225</v>
      </c>
      <c r="E538" s="239" t="s">
        <v>452</v>
      </c>
      <c r="F538" s="109"/>
      <c r="G538" s="109"/>
      <c r="H538" s="150">
        <f>H539</f>
        <v>14650.4</v>
      </c>
      <c r="I538" s="150">
        <f>I539</f>
        <v>14103.8</v>
      </c>
      <c r="J538" s="150">
        <f>J539</f>
        <v>13905.6</v>
      </c>
    </row>
    <row r="539" spans="2:10" ht="14.25" customHeight="1">
      <c r="B539" s="161" t="s">
        <v>448</v>
      </c>
      <c r="C539" s="109" t="s">
        <v>223</v>
      </c>
      <c r="D539" s="109" t="s">
        <v>225</v>
      </c>
      <c r="E539" s="239" t="s">
        <v>452</v>
      </c>
      <c r="F539" s="109" t="s">
        <v>356</v>
      </c>
      <c r="G539" s="109"/>
      <c r="H539" s="150">
        <f>H540</f>
        <v>14650.4</v>
      </c>
      <c r="I539" s="150">
        <f>I540</f>
        <v>14103.8</v>
      </c>
      <c r="J539" s="150">
        <f>J540</f>
        <v>13905.6</v>
      </c>
    </row>
    <row r="540" spans="2:10" ht="14.25" customHeight="1">
      <c r="B540" s="161" t="s">
        <v>449</v>
      </c>
      <c r="C540" s="109" t="s">
        <v>223</v>
      </c>
      <c r="D540" s="109" t="s">
        <v>225</v>
      </c>
      <c r="E540" s="239" t="s">
        <v>452</v>
      </c>
      <c r="F540" s="109">
        <v>610</v>
      </c>
      <c r="G540" s="109"/>
      <c r="H540" s="150">
        <f>H541</f>
        <v>14650.4</v>
      </c>
      <c r="I540" s="150">
        <f>I541</f>
        <v>14103.8</v>
      </c>
      <c r="J540" s="150">
        <f>J541</f>
        <v>13905.6</v>
      </c>
    </row>
    <row r="541" spans="2:10" ht="14.25" customHeight="1">
      <c r="B541" s="175" t="s">
        <v>271</v>
      </c>
      <c r="C541" s="109" t="s">
        <v>223</v>
      </c>
      <c r="D541" s="109" t="s">
        <v>225</v>
      </c>
      <c r="E541" s="239" t="s">
        <v>452</v>
      </c>
      <c r="F541" s="109">
        <v>610</v>
      </c>
      <c r="G541" s="109" t="s">
        <v>326</v>
      </c>
      <c r="H541" s="150">
        <f>'Прил. 8'!I814</f>
        <v>14650.4</v>
      </c>
      <c r="I541" s="150">
        <f>'Прил. 8'!J814</f>
        <v>14103.8</v>
      </c>
      <c r="J541" s="150">
        <f>'Прил. 8'!K814</f>
        <v>13905.6</v>
      </c>
    </row>
    <row r="542" spans="2:10" ht="28.5" customHeight="1">
      <c r="B542" s="171" t="s">
        <v>322</v>
      </c>
      <c r="C542" s="109" t="s">
        <v>223</v>
      </c>
      <c r="D542" s="109" t="s">
        <v>225</v>
      </c>
      <c r="E542" s="172" t="s">
        <v>313</v>
      </c>
      <c r="F542" s="109"/>
      <c r="G542" s="109"/>
      <c r="H542" s="110">
        <f>H543</f>
        <v>0</v>
      </c>
      <c r="I542" s="110">
        <f>I543</f>
        <v>0</v>
      </c>
      <c r="J542" s="110">
        <f>J543</f>
        <v>0</v>
      </c>
    </row>
    <row r="543" spans="2:10" ht="12.75" customHeight="1">
      <c r="B543" s="156" t="s">
        <v>298</v>
      </c>
      <c r="C543" s="109" t="s">
        <v>223</v>
      </c>
      <c r="D543" s="109" t="s">
        <v>225</v>
      </c>
      <c r="E543" s="173" t="s">
        <v>323</v>
      </c>
      <c r="F543" s="109"/>
      <c r="G543" s="109"/>
      <c r="H543" s="110">
        <f>H544</f>
        <v>0</v>
      </c>
      <c r="I543" s="110">
        <f>I544</f>
        <v>0</v>
      </c>
      <c r="J543" s="110">
        <f>J544</f>
        <v>0</v>
      </c>
    </row>
    <row r="544" spans="2:10" ht="12.75" customHeight="1">
      <c r="B544" s="154" t="s">
        <v>448</v>
      </c>
      <c r="C544" s="109" t="s">
        <v>223</v>
      </c>
      <c r="D544" s="109" t="s">
        <v>225</v>
      </c>
      <c r="E544" s="173" t="s">
        <v>323</v>
      </c>
      <c r="F544" s="109" t="s">
        <v>356</v>
      </c>
      <c r="G544" s="109"/>
      <c r="H544" s="110">
        <f>H545</f>
        <v>0</v>
      </c>
      <c r="I544" s="110">
        <f>I545</f>
        <v>0</v>
      </c>
      <c r="J544" s="110">
        <f>J545</f>
        <v>0</v>
      </c>
    </row>
    <row r="545" spans="2:10" ht="12.75" customHeight="1">
      <c r="B545" s="154" t="s">
        <v>449</v>
      </c>
      <c r="C545" s="109" t="s">
        <v>223</v>
      </c>
      <c r="D545" s="109" t="s">
        <v>225</v>
      </c>
      <c r="E545" s="173" t="s">
        <v>323</v>
      </c>
      <c r="F545" s="109" t="s">
        <v>453</v>
      </c>
      <c r="G545" s="109"/>
      <c r="H545" s="110">
        <f>H546</f>
        <v>0</v>
      </c>
      <c r="I545" s="110">
        <f>I546</f>
        <v>0</v>
      </c>
      <c r="J545" s="110">
        <f>J546</f>
        <v>0</v>
      </c>
    </row>
    <row r="546" spans="2:10" ht="14.25" customHeight="1">
      <c r="B546" s="154" t="s">
        <v>270</v>
      </c>
      <c r="C546" s="109" t="s">
        <v>223</v>
      </c>
      <c r="D546" s="109" t="s">
        <v>225</v>
      </c>
      <c r="E546" s="173" t="s">
        <v>323</v>
      </c>
      <c r="F546" s="109" t="s">
        <v>453</v>
      </c>
      <c r="G546" s="109" t="s">
        <v>294</v>
      </c>
      <c r="H546" s="110">
        <f>'Прил. 8'!I824</f>
        <v>0</v>
      </c>
      <c r="I546" s="110">
        <f>'Прил. 8'!J824</f>
        <v>0</v>
      </c>
      <c r="J546" s="110">
        <f>'Прил. 8'!K824</f>
        <v>0</v>
      </c>
    </row>
    <row r="547" spans="2:10" ht="14.25" customHeight="1" hidden="1">
      <c r="B547" s="161"/>
      <c r="C547" s="109"/>
      <c r="D547" s="109"/>
      <c r="E547" s="172"/>
      <c r="F547" s="109"/>
      <c r="G547" s="109"/>
      <c r="H547" s="150"/>
      <c r="I547" s="150"/>
      <c r="J547" s="150"/>
    </row>
    <row r="548" spans="2:10" ht="14.25" customHeight="1" hidden="1">
      <c r="B548" s="175"/>
      <c r="C548" s="109"/>
      <c r="D548" s="109"/>
      <c r="E548" s="172"/>
      <c r="F548" s="109"/>
      <c r="G548" s="109"/>
      <c r="H548" s="150"/>
      <c r="I548" s="150"/>
      <c r="J548" s="150"/>
    </row>
    <row r="549" spans="2:10" ht="14.25" customHeight="1" hidden="1">
      <c r="B549" s="161"/>
      <c r="C549" s="109"/>
      <c r="D549" s="109"/>
      <c r="E549" s="172"/>
      <c r="F549" s="109"/>
      <c r="G549" s="109"/>
      <c r="H549" s="150"/>
      <c r="I549" s="150"/>
      <c r="J549" s="150"/>
    </row>
    <row r="550" spans="2:10" ht="14.25" customHeight="1" hidden="1">
      <c r="B550" s="161"/>
      <c r="C550" s="109"/>
      <c r="D550" s="109"/>
      <c r="E550" s="172"/>
      <c r="F550" s="109"/>
      <c r="G550" s="109"/>
      <c r="H550" s="150"/>
      <c r="I550" s="150"/>
      <c r="J550" s="150"/>
    </row>
    <row r="551" spans="2:10" ht="14.25" customHeight="1" hidden="1">
      <c r="B551" s="175"/>
      <c r="C551" s="109"/>
      <c r="D551" s="109"/>
      <c r="E551" s="172"/>
      <c r="F551" s="109"/>
      <c r="G551" s="109"/>
      <c r="H551" s="150"/>
      <c r="I551" s="150"/>
      <c r="J551" s="150"/>
    </row>
    <row r="552" spans="2:10" ht="14.25" customHeight="1" hidden="1">
      <c r="B552" s="166"/>
      <c r="C552" s="109"/>
      <c r="D552" s="109"/>
      <c r="E552" s="172"/>
      <c r="F552" s="109"/>
      <c r="G552" s="109"/>
      <c r="H552" s="150"/>
      <c r="I552" s="150"/>
      <c r="J552" s="150"/>
    </row>
    <row r="553" spans="2:10" ht="14.25" customHeight="1" hidden="1">
      <c r="B553" s="161"/>
      <c r="C553" s="109"/>
      <c r="D553" s="109"/>
      <c r="E553" s="172"/>
      <c r="F553" s="109"/>
      <c r="G553" s="109"/>
      <c r="H553" s="150"/>
      <c r="I553" s="150"/>
      <c r="J553" s="150"/>
    </row>
    <row r="554" spans="2:10" ht="14.25" customHeight="1" hidden="1">
      <c r="B554" s="161"/>
      <c r="C554" s="109"/>
      <c r="D554" s="109"/>
      <c r="E554" s="172"/>
      <c r="F554" s="109"/>
      <c r="G554" s="109"/>
      <c r="H554" s="150"/>
      <c r="I554" s="150"/>
      <c r="J554" s="150"/>
    </row>
    <row r="555" spans="2:10" ht="14.25" customHeight="1" hidden="1">
      <c r="B555" s="161"/>
      <c r="C555" s="109"/>
      <c r="D555" s="109"/>
      <c r="E555" s="172"/>
      <c r="F555" s="109"/>
      <c r="G555" s="109"/>
      <c r="H555" s="150"/>
      <c r="I555" s="150"/>
      <c r="J555" s="150"/>
    </row>
    <row r="556" spans="2:10" ht="12.75" customHeight="1">
      <c r="B556" s="161" t="s">
        <v>274</v>
      </c>
      <c r="C556" s="109" t="s">
        <v>223</v>
      </c>
      <c r="D556" s="109" t="s">
        <v>225</v>
      </c>
      <c r="E556" s="172" t="s">
        <v>275</v>
      </c>
      <c r="F556" s="109"/>
      <c r="G556" s="109"/>
      <c r="H556" s="150">
        <f>H557</f>
        <v>0</v>
      </c>
      <c r="I556" s="150">
        <f>I557</f>
        <v>0</v>
      </c>
      <c r="J556" s="150">
        <f>J557</f>
        <v>0</v>
      </c>
    </row>
    <row r="557" spans="2:10" ht="27.75" customHeight="1" hidden="1">
      <c r="B557" s="154" t="s">
        <v>412</v>
      </c>
      <c r="C557" s="109" t="s">
        <v>223</v>
      </c>
      <c r="D557" s="109" t="s">
        <v>225</v>
      </c>
      <c r="E557" s="172" t="s">
        <v>413</v>
      </c>
      <c r="F557" s="109"/>
      <c r="G557" s="109"/>
      <c r="H557" s="150">
        <f>H558</f>
        <v>0</v>
      </c>
      <c r="I557" s="150">
        <f>I558</f>
        <v>0</v>
      </c>
      <c r="J557" s="150">
        <f>J558</f>
        <v>0</v>
      </c>
    </row>
    <row r="558" spans="2:10" ht="14.25" customHeight="1" hidden="1">
      <c r="B558" s="161" t="s">
        <v>448</v>
      </c>
      <c r="C558" s="109" t="s">
        <v>223</v>
      </c>
      <c r="D558" s="109" t="s">
        <v>225</v>
      </c>
      <c r="E558" s="172" t="s">
        <v>413</v>
      </c>
      <c r="F558" s="109" t="s">
        <v>356</v>
      </c>
      <c r="G558" s="109"/>
      <c r="H558" s="150">
        <f>H559</f>
        <v>0</v>
      </c>
      <c r="I558" s="150">
        <f>I559</f>
        <v>0</v>
      </c>
      <c r="J558" s="150">
        <f>J559</f>
        <v>0</v>
      </c>
    </row>
    <row r="559" spans="2:10" ht="14.25" customHeight="1" hidden="1">
      <c r="B559" s="161" t="s">
        <v>449</v>
      </c>
      <c r="C559" s="109" t="s">
        <v>223</v>
      </c>
      <c r="D559" s="109" t="s">
        <v>225</v>
      </c>
      <c r="E559" s="172" t="s">
        <v>413</v>
      </c>
      <c r="F559" s="109">
        <v>610</v>
      </c>
      <c r="G559" s="109"/>
      <c r="H559" s="150">
        <f>H560</f>
        <v>0</v>
      </c>
      <c r="I559" s="150">
        <f>I560</f>
        <v>0</v>
      </c>
      <c r="J559" s="150">
        <f>J560</f>
        <v>0</v>
      </c>
    </row>
    <row r="560" spans="2:10" ht="14.25" customHeight="1" hidden="1">
      <c r="B560" s="175" t="s">
        <v>271</v>
      </c>
      <c r="C560" s="109" t="s">
        <v>223</v>
      </c>
      <c r="D560" s="109" t="s">
        <v>225</v>
      </c>
      <c r="E560" s="172" t="s">
        <v>413</v>
      </c>
      <c r="F560" s="109">
        <v>610</v>
      </c>
      <c r="G560" s="109" t="s">
        <v>326</v>
      </c>
      <c r="H560" s="150"/>
      <c r="I560" s="150"/>
      <c r="J560" s="150"/>
    </row>
    <row r="561" spans="2:10" ht="12.75" customHeight="1" hidden="1">
      <c r="B561" s="192" t="s">
        <v>226</v>
      </c>
      <c r="C561" s="153" t="s">
        <v>223</v>
      </c>
      <c r="D561" s="153" t="s">
        <v>227</v>
      </c>
      <c r="E561" s="109"/>
      <c r="F561" s="109"/>
      <c r="G561" s="109"/>
      <c r="H561" s="150">
        <f>H573+H620+H562+H624</f>
        <v>134904.5</v>
      </c>
      <c r="I561" s="150">
        <f>I573+I620+I562+I624</f>
        <v>112553.7</v>
      </c>
      <c r="J561" s="150">
        <f>J573+J620+J562+J624</f>
        <v>110994.49999999999</v>
      </c>
    </row>
    <row r="562" spans="2:10" ht="41.25" customHeight="1">
      <c r="B562" s="240" t="s">
        <v>319</v>
      </c>
      <c r="C562" s="109" t="s">
        <v>223</v>
      </c>
      <c r="D562" s="109" t="s">
        <v>227</v>
      </c>
      <c r="E562" s="19" t="s">
        <v>320</v>
      </c>
      <c r="F562" s="109"/>
      <c r="G562" s="109"/>
      <c r="H562" s="110">
        <f>H565</f>
        <v>36.7</v>
      </c>
      <c r="I562" s="110">
        <f>I565</f>
        <v>0</v>
      </c>
      <c r="J562" s="110">
        <f>J565</f>
        <v>0</v>
      </c>
    </row>
    <row r="563" spans="2:10" ht="12.75" customHeight="1" hidden="1">
      <c r="B563" s="166"/>
      <c r="C563" s="109" t="s">
        <v>223</v>
      </c>
      <c r="D563" s="109" t="s">
        <v>227</v>
      </c>
      <c r="E563" s="19" t="s">
        <v>313</v>
      </c>
      <c r="F563" s="109"/>
      <c r="G563" s="109"/>
      <c r="H563" s="110">
        <f>H564</f>
        <v>36.7</v>
      </c>
      <c r="I563" s="110"/>
      <c r="J563" s="110"/>
    </row>
    <row r="564" spans="2:10" ht="12.75" customHeight="1" hidden="1">
      <c r="B564" s="166"/>
      <c r="C564" s="109" t="s">
        <v>223</v>
      </c>
      <c r="D564" s="109" t="s">
        <v>227</v>
      </c>
      <c r="E564" s="19" t="s">
        <v>313</v>
      </c>
      <c r="F564" s="109"/>
      <c r="G564" s="109"/>
      <c r="H564" s="110">
        <f>H565</f>
        <v>36.7</v>
      </c>
      <c r="I564" s="110"/>
      <c r="J564" s="110"/>
    </row>
    <row r="565" spans="2:10" ht="12.75" customHeight="1">
      <c r="B565" s="166" t="s">
        <v>298</v>
      </c>
      <c r="C565" s="109" t="s">
        <v>223</v>
      </c>
      <c r="D565" s="109" t="s">
        <v>227</v>
      </c>
      <c r="E565" s="179" t="s">
        <v>321</v>
      </c>
      <c r="F565" s="109"/>
      <c r="G565" s="109"/>
      <c r="H565" s="110">
        <f>H566</f>
        <v>36.7</v>
      </c>
      <c r="I565" s="110">
        <f>I566</f>
        <v>0</v>
      </c>
      <c r="J565" s="110">
        <f>J566</f>
        <v>0</v>
      </c>
    </row>
    <row r="566" spans="2:10" ht="12.75" customHeight="1">
      <c r="B566" s="164" t="s">
        <v>286</v>
      </c>
      <c r="C566" s="109" t="s">
        <v>223</v>
      </c>
      <c r="D566" s="109" t="s">
        <v>227</v>
      </c>
      <c r="E566" s="179" t="s">
        <v>321</v>
      </c>
      <c r="F566" s="109" t="s">
        <v>287</v>
      </c>
      <c r="G566" s="109"/>
      <c r="H566" s="110">
        <f>H567</f>
        <v>36.7</v>
      </c>
      <c r="I566" s="110">
        <f>I567</f>
        <v>0</v>
      </c>
      <c r="J566" s="110">
        <f>J567</f>
        <v>0</v>
      </c>
    </row>
    <row r="567" spans="2:10" ht="12.75" customHeight="1">
      <c r="B567" s="164" t="s">
        <v>288</v>
      </c>
      <c r="C567" s="109" t="s">
        <v>223</v>
      </c>
      <c r="D567" s="109" t="s">
        <v>227</v>
      </c>
      <c r="E567" s="179" t="s">
        <v>321</v>
      </c>
      <c r="F567" s="109" t="s">
        <v>289</v>
      </c>
      <c r="G567" s="109"/>
      <c r="H567" s="110">
        <f>H568</f>
        <v>36.7</v>
      </c>
      <c r="I567" s="110">
        <f>I568</f>
        <v>0</v>
      </c>
      <c r="J567" s="110">
        <f>J568</f>
        <v>0</v>
      </c>
    </row>
    <row r="568" spans="2:10" ht="12.75" customHeight="1">
      <c r="B568" s="161" t="s">
        <v>270</v>
      </c>
      <c r="C568" s="109" t="s">
        <v>223</v>
      </c>
      <c r="D568" s="109" t="s">
        <v>227</v>
      </c>
      <c r="E568" s="179" t="s">
        <v>321</v>
      </c>
      <c r="F568" s="109" t="s">
        <v>289</v>
      </c>
      <c r="G568" s="109">
        <v>2</v>
      </c>
      <c r="H568" s="110">
        <f>'Прил. 8'!I833</f>
        <v>36.7</v>
      </c>
      <c r="I568" s="110">
        <f>'Прил. 8'!J833</f>
        <v>0</v>
      </c>
      <c r="J568" s="110">
        <f>'Прил. 8'!K833</f>
        <v>0</v>
      </c>
    </row>
    <row r="569" spans="2:10" ht="12.75" customHeight="1" hidden="1">
      <c r="B569" s="192"/>
      <c r="C569" s="153"/>
      <c r="D569" s="153"/>
      <c r="E569" s="109"/>
      <c r="F569" s="109"/>
      <c r="G569" s="109"/>
      <c r="H569" s="150"/>
      <c r="I569" s="150"/>
      <c r="J569" s="150"/>
    </row>
    <row r="570" spans="2:10" ht="12.75" customHeight="1" hidden="1">
      <c r="B570" s="192"/>
      <c r="C570" s="153"/>
      <c r="D570" s="153"/>
      <c r="E570" s="109"/>
      <c r="F570" s="109"/>
      <c r="G570" s="109"/>
      <c r="H570" s="150"/>
      <c r="I570" s="150"/>
      <c r="J570" s="150"/>
    </row>
    <row r="571" spans="2:10" ht="12.75" customHeight="1" hidden="1">
      <c r="B571" s="192"/>
      <c r="C571" s="153"/>
      <c r="D571" s="153"/>
      <c r="E571" s="109"/>
      <c r="F571" s="109"/>
      <c r="G571" s="109"/>
      <c r="H571" s="150"/>
      <c r="I571" s="150"/>
      <c r="J571" s="150"/>
    </row>
    <row r="572" spans="2:10" ht="12.75" customHeight="1" hidden="1">
      <c r="B572" s="192"/>
      <c r="C572" s="153"/>
      <c r="D572" s="153"/>
      <c r="E572" s="109"/>
      <c r="F572" s="109"/>
      <c r="G572" s="109"/>
      <c r="H572" s="150"/>
      <c r="I572" s="150"/>
      <c r="J572" s="150"/>
    </row>
    <row r="573" spans="2:10" ht="26.25" customHeight="1">
      <c r="B573" s="236" t="s">
        <v>440</v>
      </c>
      <c r="C573" s="109" t="s">
        <v>223</v>
      </c>
      <c r="D573" s="109" t="s">
        <v>227</v>
      </c>
      <c r="E573" s="172" t="s">
        <v>441</v>
      </c>
      <c r="F573" s="109"/>
      <c r="G573" s="109"/>
      <c r="H573" s="150">
        <f>H574</f>
        <v>134767.8</v>
      </c>
      <c r="I573" s="150">
        <f>I574</f>
        <v>112553.7</v>
      </c>
      <c r="J573" s="150">
        <f>J574</f>
        <v>110994.49999999999</v>
      </c>
    </row>
    <row r="574" spans="2:10" ht="14.25" customHeight="1">
      <c r="B574" s="241" t="s">
        <v>454</v>
      </c>
      <c r="C574" s="109" t="s">
        <v>223</v>
      </c>
      <c r="D574" s="109" t="s">
        <v>227</v>
      </c>
      <c r="E574" s="172" t="s">
        <v>455</v>
      </c>
      <c r="F574" s="109"/>
      <c r="G574" s="109"/>
      <c r="H574" s="150">
        <f>H575+H580+H586+H592+H596+H601+H607+H613</f>
        <v>134767.8</v>
      </c>
      <c r="I574" s="150">
        <f>I575+I580+I586+I592+I596+I601+I607+I613</f>
        <v>112553.7</v>
      </c>
      <c r="J574" s="150">
        <f>J575+J580+J586+J592+J596+J601+J607+J613</f>
        <v>110994.49999999999</v>
      </c>
    </row>
    <row r="575" spans="2:10" ht="28.5">
      <c r="B575" s="161" t="s">
        <v>456</v>
      </c>
      <c r="C575" s="109" t="s">
        <v>223</v>
      </c>
      <c r="D575" s="109" t="s">
        <v>227</v>
      </c>
      <c r="E575" s="172" t="s">
        <v>457</v>
      </c>
      <c r="F575" s="109"/>
      <c r="G575" s="109"/>
      <c r="H575" s="150">
        <f>H576</f>
        <v>34581.4</v>
      </c>
      <c r="I575" s="150">
        <f>I576</f>
        <v>30975.9</v>
      </c>
      <c r="J575" s="150">
        <f>J576</f>
        <v>30590.5</v>
      </c>
    </row>
    <row r="576" spans="2:10" ht="12.75" customHeight="1">
      <c r="B576" s="164" t="s">
        <v>458</v>
      </c>
      <c r="C576" s="109" t="s">
        <v>223</v>
      </c>
      <c r="D576" s="109" t="s">
        <v>227</v>
      </c>
      <c r="E576" s="172" t="s">
        <v>459</v>
      </c>
      <c r="F576" s="109"/>
      <c r="G576" s="109"/>
      <c r="H576" s="150">
        <f>H577</f>
        <v>34581.4</v>
      </c>
      <c r="I576" s="150">
        <f>I577</f>
        <v>30975.9</v>
      </c>
      <c r="J576" s="150">
        <f>J577</f>
        <v>30590.5</v>
      </c>
    </row>
    <row r="577" spans="2:10" ht="28.5">
      <c r="B577" s="161" t="s">
        <v>448</v>
      </c>
      <c r="C577" s="109" t="s">
        <v>223</v>
      </c>
      <c r="D577" s="109" t="s">
        <v>227</v>
      </c>
      <c r="E577" s="172" t="s">
        <v>459</v>
      </c>
      <c r="F577" s="109" t="s">
        <v>356</v>
      </c>
      <c r="G577" s="109"/>
      <c r="H577" s="150">
        <f>H578</f>
        <v>34581.4</v>
      </c>
      <c r="I577" s="150">
        <f>I578</f>
        <v>30975.9</v>
      </c>
      <c r="J577" s="150">
        <f>J578</f>
        <v>30590.5</v>
      </c>
    </row>
    <row r="578" spans="2:10" ht="14.25" customHeight="1">
      <c r="B578" s="161" t="s">
        <v>449</v>
      </c>
      <c r="C578" s="109" t="s">
        <v>223</v>
      </c>
      <c r="D578" s="109" t="s">
        <v>227</v>
      </c>
      <c r="E578" s="172" t="s">
        <v>459</v>
      </c>
      <c r="F578" s="109">
        <v>610</v>
      </c>
      <c r="G578" s="109"/>
      <c r="H578" s="150">
        <f>H579</f>
        <v>34581.4</v>
      </c>
      <c r="I578" s="150">
        <f>I579</f>
        <v>30975.9</v>
      </c>
      <c r="J578" s="150">
        <f>J579</f>
        <v>30590.5</v>
      </c>
    </row>
    <row r="579" spans="2:10" ht="14.25" customHeight="1">
      <c r="B579" s="161" t="s">
        <v>270</v>
      </c>
      <c r="C579" s="109" t="s">
        <v>223</v>
      </c>
      <c r="D579" s="109" t="s">
        <v>227</v>
      </c>
      <c r="E579" s="172" t="s">
        <v>459</v>
      </c>
      <c r="F579" s="109">
        <v>610</v>
      </c>
      <c r="G579" s="109">
        <v>2</v>
      </c>
      <c r="H579" s="150">
        <f>'Прил. 8'!I838</f>
        <v>34581.4</v>
      </c>
      <c r="I579" s="150">
        <f>'Прил. 8'!J838</f>
        <v>30975.9</v>
      </c>
      <c r="J579" s="150">
        <f>'Прил. 8'!K838</f>
        <v>30590.5</v>
      </c>
    </row>
    <row r="580" spans="2:10" ht="14.25" customHeight="1">
      <c r="B580" s="161" t="s">
        <v>460</v>
      </c>
      <c r="C580" s="109" t="s">
        <v>223</v>
      </c>
      <c r="D580" s="109" t="s">
        <v>227</v>
      </c>
      <c r="E580" s="172" t="s">
        <v>461</v>
      </c>
      <c r="F580" s="109"/>
      <c r="G580" s="109"/>
      <c r="H580" s="150">
        <f>H581</f>
        <v>4517.8</v>
      </c>
      <c r="I580" s="150">
        <f>I581</f>
        <v>4504.6</v>
      </c>
      <c r="J580" s="150">
        <f>J581</f>
        <v>4440.4</v>
      </c>
    </row>
    <row r="581" spans="2:10" ht="27.75" customHeight="1">
      <c r="B581" s="154" t="s">
        <v>462</v>
      </c>
      <c r="C581" s="109" t="s">
        <v>223</v>
      </c>
      <c r="D581" s="109" t="s">
        <v>227</v>
      </c>
      <c r="E581" s="172" t="s">
        <v>463</v>
      </c>
      <c r="F581" s="109"/>
      <c r="G581" s="109"/>
      <c r="H581" s="150">
        <f>H582</f>
        <v>4517.8</v>
      </c>
      <c r="I581" s="150">
        <f>I582</f>
        <v>4504.6</v>
      </c>
      <c r="J581" s="150">
        <f>J582</f>
        <v>4440.4</v>
      </c>
    </row>
    <row r="582" spans="2:10" ht="28.5">
      <c r="B582" s="154" t="s">
        <v>448</v>
      </c>
      <c r="C582" s="109" t="s">
        <v>223</v>
      </c>
      <c r="D582" s="109" t="s">
        <v>227</v>
      </c>
      <c r="E582" s="172" t="s">
        <v>463</v>
      </c>
      <c r="F582" s="109" t="s">
        <v>356</v>
      </c>
      <c r="G582" s="109"/>
      <c r="H582" s="150">
        <f>H583</f>
        <v>4517.8</v>
      </c>
      <c r="I582" s="150">
        <f>I583</f>
        <v>4504.6</v>
      </c>
      <c r="J582" s="150">
        <f>J583</f>
        <v>4440.4</v>
      </c>
    </row>
    <row r="583" spans="2:10" ht="14.25" customHeight="1">
      <c r="B583" s="161" t="s">
        <v>449</v>
      </c>
      <c r="C583" s="109" t="s">
        <v>223</v>
      </c>
      <c r="D583" s="109" t="s">
        <v>227</v>
      </c>
      <c r="E583" s="172" t="s">
        <v>463</v>
      </c>
      <c r="F583" s="109">
        <v>610</v>
      </c>
      <c r="G583" s="109"/>
      <c r="H583" s="150">
        <f>H585+H584</f>
        <v>4517.8</v>
      </c>
      <c r="I583" s="150">
        <f>I585+I584</f>
        <v>4504.6</v>
      </c>
      <c r="J583" s="150">
        <f>J585+J584</f>
        <v>4440.4</v>
      </c>
    </row>
    <row r="584" spans="2:10" ht="14.25" customHeight="1">
      <c r="B584" s="175" t="s">
        <v>271</v>
      </c>
      <c r="C584" s="109" t="s">
        <v>223</v>
      </c>
      <c r="D584" s="109" t="s">
        <v>227</v>
      </c>
      <c r="E584" s="172" t="s">
        <v>463</v>
      </c>
      <c r="F584" s="109" t="s">
        <v>453</v>
      </c>
      <c r="G584" s="109" t="s">
        <v>326</v>
      </c>
      <c r="H584" s="150">
        <f>'Прил. 8'!I843</f>
        <v>2258.9</v>
      </c>
      <c r="I584" s="150">
        <f>'Прил. 8'!J843</f>
        <v>2252.3</v>
      </c>
      <c r="J584" s="150">
        <f>'Прил. 8'!K843</f>
        <v>2220.2</v>
      </c>
    </row>
    <row r="585" spans="2:10" ht="14.25" customHeight="1">
      <c r="B585" s="175" t="s">
        <v>270</v>
      </c>
      <c r="C585" s="109" t="s">
        <v>223</v>
      </c>
      <c r="D585" s="109" t="s">
        <v>227</v>
      </c>
      <c r="E585" s="172" t="s">
        <v>464</v>
      </c>
      <c r="F585" s="109">
        <v>610</v>
      </c>
      <c r="G585" s="109" t="s">
        <v>294</v>
      </c>
      <c r="H585" s="150">
        <f>'Прил. 8'!I844</f>
        <v>2258.9</v>
      </c>
      <c r="I585" s="150">
        <f>'Прил. 8'!J844</f>
        <v>2252.3</v>
      </c>
      <c r="J585" s="150">
        <f>'Прил. 8'!K844</f>
        <v>2220.2</v>
      </c>
    </row>
    <row r="586" spans="2:10" ht="28.5">
      <c r="B586" s="156" t="s">
        <v>465</v>
      </c>
      <c r="C586" s="109" t="s">
        <v>223</v>
      </c>
      <c r="D586" s="109" t="s">
        <v>227</v>
      </c>
      <c r="E586" s="172" t="s">
        <v>466</v>
      </c>
      <c r="F586" s="109"/>
      <c r="G586" s="109"/>
      <c r="H586" s="150">
        <f>H587</f>
        <v>3974.4</v>
      </c>
      <c r="I586" s="150">
        <f>I587</f>
        <v>3902.7999999999997</v>
      </c>
      <c r="J586" s="150">
        <f>J587</f>
        <v>4049.1000000000004</v>
      </c>
    </row>
    <row r="587" spans="2:10" ht="27.75" customHeight="1">
      <c r="B587" s="154" t="s">
        <v>448</v>
      </c>
      <c r="C587" s="109" t="s">
        <v>223</v>
      </c>
      <c r="D587" s="109" t="s">
        <v>227</v>
      </c>
      <c r="E587" s="172" t="s">
        <v>467</v>
      </c>
      <c r="F587" s="109" t="s">
        <v>356</v>
      </c>
      <c r="G587" s="109"/>
      <c r="H587" s="150">
        <f>H588</f>
        <v>3974.4</v>
      </c>
      <c r="I587" s="150">
        <f>I588</f>
        <v>3902.7999999999997</v>
      </c>
      <c r="J587" s="150">
        <f>J588</f>
        <v>4049.1000000000004</v>
      </c>
    </row>
    <row r="588" spans="2:10" ht="14.25" customHeight="1">
      <c r="B588" s="161" t="s">
        <v>449</v>
      </c>
      <c r="C588" s="109" t="s">
        <v>223</v>
      </c>
      <c r="D588" s="109" t="s">
        <v>227</v>
      </c>
      <c r="E588" s="172" t="s">
        <v>467</v>
      </c>
      <c r="F588" s="109">
        <v>610</v>
      </c>
      <c r="G588" s="109"/>
      <c r="H588" s="150">
        <f>H590+H589+H591</f>
        <v>3974.4</v>
      </c>
      <c r="I588" s="150">
        <f>I590+I589+I591</f>
        <v>3902.7999999999997</v>
      </c>
      <c r="J588" s="150">
        <f>J590+J589+J591</f>
        <v>4049.1000000000004</v>
      </c>
    </row>
    <row r="589" spans="2:10" ht="14.25" customHeight="1">
      <c r="B589" s="175" t="s">
        <v>270</v>
      </c>
      <c r="C589" s="109" t="s">
        <v>223</v>
      </c>
      <c r="D589" s="109" t="s">
        <v>227</v>
      </c>
      <c r="E589" s="172" t="s">
        <v>467</v>
      </c>
      <c r="F589" s="109">
        <v>610</v>
      </c>
      <c r="G589" s="109" t="s">
        <v>294</v>
      </c>
      <c r="H589" s="150">
        <f>'Прил. 8'!I848</f>
        <v>39.7</v>
      </c>
      <c r="I589" s="150">
        <f>'Прил. 8'!J848</f>
        <v>39</v>
      </c>
      <c r="J589" s="150">
        <f>'Прил. 8'!K848</f>
        <v>40.5</v>
      </c>
    </row>
    <row r="590" spans="2:10" ht="14.25" customHeight="1">
      <c r="B590" s="175" t="s">
        <v>271</v>
      </c>
      <c r="C590" s="109" t="s">
        <v>223</v>
      </c>
      <c r="D590" s="109" t="s">
        <v>227</v>
      </c>
      <c r="E590" s="172" t="s">
        <v>467</v>
      </c>
      <c r="F590" s="109">
        <v>610</v>
      </c>
      <c r="G590" s="109" t="s">
        <v>326</v>
      </c>
      <c r="H590" s="150">
        <f>'Прил. 8'!I849</f>
        <v>354.1</v>
      </c>
      <c r="I590" s="150">
        <f>'Прил. 8'!J849</f>
        <v>347.7</v>
      </c>
      <c r="J590" s="150">
        <f>'Прил. 8'!K849</f>
        <v>360.8</v>
      </c>
    </row>
    <row r="591" spans="2:10" ht="14.25" customHeight="1">
      <c r="B591" s="161" t="s">
        <v>272</v>
      </c>
      <c r="C591" s="109" t="s">
        <v>223</v>
      </c>
      <c r="D591" s="109" t="s">
        <v>227</v>
      </c>
      <c r="E591" s="172" t="s">
        <v>467</v>
      </c>
      <c r="F591" s="109">
        <v>610</v>
      </c>
      <c r="G591" s="109" t="s">
        <v>304</v>
      </c>
      <c r="H591" s="150">
        <f>'Прил. 8'!I850</f>
        <v>3580.6</v>
      </c>
      <c r="I591" s="150">
        <f>'Прил. 8'!J850</f>
        <v>3516.1</v>
      </c>
      <c r="J591" s="150">
        <f>'Прил. 8'!K850</f>
        <v>3647.8</v>
      </c>
    </row>
    <row r="592" spans="2:10" ht="85.5">
      <c r="B592" s="156" t="s">
        <v>468</v>
      </c>
      <c r="C592" s="109" t="s">
        <v>223</v>
      </c>
      <c r="D592" s="109" t="s">
        <v>227</v>
      </c>
      <c r="E592" s="172" t="s">
        <v>469</v>
      </c>
      <c r="F592" s="109"/>
      <c r="G592" s="109"/>
      <c r="H592" s="150">
        <f>H593</f>
        <v>78229.2</v>
      </c>
      <c r="I592" s="150">
        <f>I593</f>
        <v>63785.7</v>
      </c>
      <c r="J592" s="150">
        <f>J593</f>
        <v>62195.2</v>
      </c>
    </row>
    <row r="593" spans="2:10" ht="28.5">
      <c r="B593" s="161" t="s">
        <v>448</v>
      </c>
      <c r="C593" s="109" t="s">
        <v>223</v>
      </c>
      <c r="D593" s="109" t="s">
        <v>227</v>
      </c>
      <c r="E593" s="172" t="s">
        <v>470</v>
      </c>
      <c r="F593" s="109" t="s">
        <v>356</v>
      </c>
      <c r="G593" s="109"/>
      <c r="H593" s="150">
        <f>H594</f>
        <v>78229.2</v>
      </c>
      <c r="I593" s="150">
        <f>I594</f>
        <v>63785.7</v>
      </c>
      <c r="J593" s="150">
        <f>J594</f>
        <v>62195.2</v>
      </c>
    </row>
    <row r="594" spans="2:10" ht="14.25" customHeight="1">
      <c r="B594" s="161" t="s">
        <v>449</v>
      </c>
      <c r="C594" s="109" t="s">
        <v>223</v>
      </c>
      <c r="D594" s="109" t="s">
        <v>227</v>
      </c>
      <c r="E594" s="172" t="s">
        <v>470</v>
      </c>
      <c r="F594" s="109">
        <v>610</v>
      </c>
      <c r="G594" s="109"/>
      <c r="H594" s="150">
        <f>H595</f>
        <v>78229.2</v>
      </c>
      <c r="I594" s="150">
        <f>I595</f>
        <v>63785.7</v>
      </c>
      <c r="J594" s="150">
        <f>J595</f>
        <v>62195.2</v>
      </c>
    </row>
    <row r="595" spans="2:10" ht="14.25" customHeight="1">
      <c r="B595" s="175" t="s">
        <v>271</v>
      </c>
      <c r="C595" s="109" t="s">
        <v>223</v>
      </c>
      <c r="D595" s="109" t="s">
        <v>227</v>
      </c>
      <c r="E595" s="172" t="s">
        <v>470</v>
      </c>
      <c r="F595" s="109">
        <v>610</v>
      </c>
      <c r="G595" s="109" t="s">
        <v>326</v>
      </c>
      <c r="H595" s="150">
        <f>'Прил. 8'!I854</f>
        <v>78229.2</v>
      </c>
      <c r="I595" s="150">
        <f>'Прил. 8'!J854</f>
        <v>63785.7</v>
      </c>
      <c r="J595" s="150">
        <f>'Прил. 8'!K854</f>
        <v>62195.2</v>
      </c>
    </row>
    <row r="596" spans="2:10" ht="14.25" customHeight="1">
      <c r="B596" s="161" t="s">
        <v>471</v>
      </c>
      <c r="C596" s="109" t="s">
        <v>223</v>
      </c>
      <c r="D596" s="109" t="s">
        <v>227</v>
      </c>
      <c r="E596" s="172" t="s">
        <v>472</v>
      </c>
      <c r="F596" s="109"/>
      <c r="G596" s="109"/>
      <c r="H596" s="150">
        <f>H598</f>
        <v>1536.4</v>
      </c>
      <c r="I596" s="150">
        <f>I598</f>
        <v>1536.4</v>
      </c>
      <c r="J596" s="150">
        <f>J598</f>
        <v>1536.4</v>
      </c>
    </row>
    <row r="597" spans="2:10" ht="12.75" customHeight="1">
      <c r="B597" s="164" t="s">
        <v>298</v>
      </c>
      <c r="C597" s="109" t="s">
        <v>223</v>
      </c>
      <c r="D597" s="109" t="s">
        <v>227</v>
      </c>
      <c r="E597" s="172" t="s">
        <v>473</v>
      </c>
      <c r="F597" s="109"/>
      <c r="G597" s="109"/>
      <c r="H597" s="150">
        <f>H598</f>
        <v>1536.4</v>
      </c>
      <c r="I597" s="150">
        <f>I598</f>
        <v>1536.4</v>
      </c>
      <c r="J597" s="150">
        <f>J598</f>
        <v>1536.4</v>
      </c>
    </row>
    <row r="598" spans="2:10" ht="14.25" customHeight="1">
      <c r="B598" s="161" t="s">
        <v>448</v>
      </c>
      <c r="C598" s="109" t="s">
        <v>223</v>
      </c>
      <c r="D598" s="109" t="s">
        <v>227</v>
      </c>
      <c r="E598" s="172" t="s">
        <v>473</v>
      </c>
      <c r="F598" s="109" t="s">
        <v>356</v>
      </c>
      <c r="G598" s="109"/>
      <c r="H598" s="150">
        <f>H599</f>
        <v>1536.4</v>
      </c>
      <c r="I598" s="150">
        <f>I599</f>
        <v>1536.4</v>
      </c>
      <c r="J598" s="150">
        <f>J599</f>
        <v>1536.4</v>
      </c>
    </row>
    <row r="599" spans="2:10" ht="14.25" customHeight="1">
      <c r="B599" s="161" t="s">
        <v>449</v>
      </c>
      <c r="C599" s="109" t="s">
        <v>223</v>
      </c>
      <c r="D599" s="109" t="s">
        <v>227</v>
      </c>
      <c r="E599" s="172" t="s">
        <v>473</v>
      </c>
      <c r="F599" s="109">
        <v>610</v>
      </c>
      <c r="G599" s="109"/>
      <c r="H599" s="150">
        <f>H600</f>
        <v>1536.4</v>
      </c>
      <c r="I599" s="150">
        <f>I600</f>
        <v>1536.4</v>
      </c>
      <c r="J599" s="150">
        <f>J600</f>
        <v>1536.4</v>
      </c>
    </row>
    <row r="600" spans="2:10" ht="14.25" customHeight="1">
      <c r="B600" s="175" t="s">
        <v>271</v>
      </c>
      <c r="C600" s="109" t="s">
        <v>223</v>
      </c>
      <c r="D600" s="109" t="s">
        <v>227</v>
      </c>
      <c r="E600" s="172" t="s">
        <v>473</v>
      </c>
      <c r="F600" s="109">
        <v>610</v>
      </c>
      <c r="G600" s="109" t="s">
        <v>326</v>
      </c>
      <c r="H600" s="150">
        <f>'Прил. 8'!I859</f>
        <v>1536.4</v>
      </c>
      <c r="I600" s="150">
        <f>'Прил. 8'!J859</f>
        <v>1536.4</v>
      </c>
      <c r="J600" s="150">
        <f>'Прил. 8'!K859</f>
        <v>1536.4</v>
      </c>
    </row>
    <row r="601" spans="2:10" ht="15.75" customHeight="1">
      <c r="B601" s="161" t="s">
        <v>471</v>
      </c>
      <c r="C601" s="109" t="s">
        <v>223</v>
      </c>
      <c r="D601" s="109" t="s">
        <v>227</v>
      </c>
      <c r="E601" s="172" t="s">
        <v>474</v>
      </c>
      <c r="F601" s="109"/>
      <c r="G601" s="109"/>
      <c r="H601" s="150">
        <f>H603</f>
        <v>7848.3</v>
      </c>
      <c r="I601" s="150">
        <f>I603</f>
        <v>7848.3</v>
      </c>
      <c r="J601" s="150">
        <f>J603</f>
        <v>8182.9</v>
      </c>
    </row>
    <row r="602" spans="2:10" ht="12.75" customHeight="1">
      <c r="B602" s="164" t="s">
        <v>458</v>
      </c>
      <c r="C602" s="109" t="s">
        <v>223</v>
      </c>
      <c r="D602" s="109" t="s">
        <v>227</v>
      </c>
      <c r="E602" s="172" t="s">
        <v>475</v>
      </c>
      <c r="F602" s="109"/>
      <c r="G602" s="109"/>
      <c r="H602" s="150">
        <f>H603</f>
        <v>7848.3</v>
      </c>
      <c r="I602" s="150">
        <f>I603</f>
        <v>7848.3</v>
      </c>
      <c r="J602" s="150">
        <f>J603</f>
        <v>8182.9</v>
      </c>
    </row>
    <row r="603" spans="2:10" ht="12.75" customHeight="1">
      <c r="B603" s="161" t="s">
        <v>448</v>
      </c>
      <c r="C603" s="109" t="s">
        <v>223</v>
      </c>
      <c r="D603" s="109" t="s">
        <v>227</v>
      </c>
      <c r="E603" s="172" t="s">
        <v>475</v>
      </c>
      <c r="F603" s="109" t="s">
        <v>356</v>
      </c>
      <c r="G603" s="109"/>
      <c r="H603" s="150">
        <f>H604</f>
        <v>7848.3</v>
      </c>
      <c r="I603" s="150">
        <f>I604</f>
        <v>7848.3</v>
      </c>
      <c r="J603" s="150">
        <f>J604</f>
        <v>8182.9</v>
      </c>
    </row>
    <row r="604" spans="2:10" ht="12.75" customHeight="1">
      <c r="B604" s="161" t="s">
        <v>449</v>
      </c>
      <c r="C604" s="109" t="s">
        <v>223</v>
      </c>
      <c r="D604" s="109" t="s">
        <v>227</v>
      </c>
      <c r="E604" s="172" t="s">
        <v>475</v>
      </c>
      <c r="F604" s="109">
        <v>610</v>
      </c>
      <c r="G604" s="109"/>
      <c r="H604" s="150">
        <f>H605</f>
        <v>7848.3</v>
      </c>
      <c r="I604" s="150">
        <f>I605</f>
        <v>7848.3</v>
      </c>
      <c r="J604" s="150">
        <f>J605</f>
        <v>8182.9</v>
      </c>
    </row>
    <row r="605" spans="2:10" ht="12.75" customHeight="1">
      <c r="B605" s="161" t="s">
        <v>449</v>
      </c>
      <c r="C605" s="109" t="s">
        <v>223</v>
      </c>
      <c r="D605" s="109" t="s">
        <v>227</v>
      </c>
      <c r="E605" s="172" t="s">
        <v>475</v>
      </c>
      <c r="F605" s="109">
        <v>610</v>
      </c>
      <c r="G605" s="109"/>
      <c r="H605" s="150">
        <f>H606</f>
        <v>7848.3</v>
      </c>
      <c r="I605" s="150">
        <f>I606</f>
        <v>7848.3</v>
      </c>
      <c r="J605" s="150">
        <f>J606</f>
        <v>8182.9</v>
      </c>
    </row>
    <row r="606" spans="2:10" ht="14.25" customHeight="1">
      <c r="B606" s="161" t="s">
        <v>272</v>
      </c>
      <c r="C606" s="109" t="s">
        <v>223</v>
      </c>
      <c r="D606" s="109" t="s">
        <v>227</v>
      </c>
      <c r="E606" s="172" t="s">
        <v>475</v>
      </c>
      <c r="F606" s="109">
        <v>610</v>
      </c>
      <c r="G606" s="109" t="s">
        <v>304</v>
      </c>
      <c r="H606" s="150">
        <f>'Прил. 8'!I865</f>
        <v>7848.3</v>
      </c>
      <c r="I606" s="150">
        <f>'Прил. 8'!J865</f>
        <v>7848.3</v>
      </c>
      <c r="J606" s="150">
        <f>'Прил. 8'!K865</f>
        <v>8182.9</v>
      </c>
    </row>
    <row r="607" spans="2:10" ht="27.75" customHeight="1" hidden="1">
      <c r="B607" s="161" t="s">
        <v>476</v>
      </c>
      <c r="C607" s="109" t="s">
        <v>223</v>
      </c>
      <c r="D607" s="109" t="s">
        <v>227</v>
      </c>
      <c r="E607" s="172" t="s">
        <v>477</v>
      </c>
      <c r="F607" s="109"/>
      <c r="G607" s="109"/>
      <c r="H607" s="150">
        <f>H609</f>
        <v>0</v>
      </c>
      <c r="I607" s="150">
        <f>I609</f>
        <v>0</v>
      </c>
      <c r="J607" s="150">
        <f>J609</f>
        <v>0</v>
      </c>
    </row>
    <row r="608" spans="2:10" ht="12.75" customHeight="1" hidden="1">
      <c r="B608" s="164" t="s">
        <v>298</v>
      </c>
      <c r="C608" s="109" t="s">
        <v>223</v>
      </c>
      <c r="D608" s="109" t="s">
        <v>227</v>
      </c>
      <c r="E608" s="172" t="s">
        <v>478</v>
      </c>
      <c r="F608" s="109"/>
      <c r="G608" s="109"/>
      <c r="H608" s="150">
        <f>H609</f>
        <v>0</v>
      </c>
      <c r="I608" s="150">
        <f>I609</f>
        <v>0</v>
      </c>
      <c r="J608" s="150">
        <f>J609</f>
        <v>0</v>
      </c>
    </row>
    <row r="609" spans="2:10" ht="12.75" customHeight="1" hidden="1">
      <c r="B609" s="161" t="s">
        <v>448</v>
      </c>
      <c r="C609" s="109" t="s">
        <v>223</v>
      </c>
      <c r="D609" s="109" t="s">
        <v>227</v>
      </c>
      <c r="E609" s="172" t="s">
        <v>478</v>
      </c>
      <c r="F609" s="109" t="s">
        <v>356</v>
      </c>
      <c r="G609" s="109"/>
      <c r="H609" s="150">
        <f>H610</f>
        <v>0</v>
      </c>
      <c r="I609" s="150">
        <f>I610</f>
        <v>0</v>
      </c>
      <c r="J609" s="150">
        <f>J610</f>
        <v>0</v>
      </c>
    </row>
    <row r="610" spans="2:10" ht="12.75" customHeight="1" hidden="1">
      <c r="B610" s="161" t="s">
        <v>449</v>
      </c>
      <c r="C610" s="109" t="s">
        <v>223</v>
      </c>
      <c r="D610" s="109" t="s">
        <v>227</v>
      </c>
      <c r="E610" s="172" t="s">
        <v>478</v>
      </c>
      <c r="F610" s="109">
        <v>610</v>
      </c>
      <c r="G610" s="109"/>
      <c r="H610" s="150">
        <f>H611+H612</f>
        <v>0</v>
      </c>
      <c r="I610" s="150">
        <f>I611+I612</f>
        <v>0</v>
      </c>
      <c r="J610" s="150">
        <f>J611+J612</f>
        <v>0</v>
      </c>
    </row>
    <row r="611" spans="2:10" ht="14.25" customHeight="1" hidden="1">
      <c r="B611" s="161" t="s">
        <v>270</v>
      </c>
      <c r="C611" s="109" t="s">
        <v>223</v>
      </c>
      <c r="D611" s="109" t="s">
        <v>227</v>
      </c>
      <c r="E611" s="172" t="s">
        <v>479</v>
      </c>
      <c r="F611" s="109">
        <v>610</v>
      </c>
      <c r="G611" s="109">
        <v>2</v>
      </c>
      <c r="H611" s="150"/>
      <c r="I611" s="150"/>
      <c r="J611" s="150"/>
    </row>
    <row r="612" spans="2:10" ht="14.25" customHeight="1" hidden="1">
      <c r="B612" s="175" t="s">
        <v>271</v>
      </c>
      <c r="C612" s="109" t="s">
        <v>223</v>
      </c>
      <c r="D612" s="109" t="s">
        <v>227</v>
      </c>
      <c r="E612" s="172" t="s">
        <v>480</v>
      </c>
      <c r="F612" s="109">
        <v>610</v>
      </c>
      <c r="G612" s="109" t="s">
        <v>326</v>
      </c>
      <c r="H612" s="150"/>
      <c r="I612" s="150"/>
      <c r="J612" s="150"/>
    </row>
    <row r="613" spans="2:10" ht="29.25" customHeight="1">
      <c r="B613" s="156" t="s">
        <v>481</v>
      </c>
      <c r="C613" s="109" t="s">
        <v>223</v>
      </c>
      <c r="D613" s="109" t="s">
        <v>227</v>
      </c>
      <c r="E613" s="172" t="s">
        <v>482</v>
      </c>
      <c r="F613" s="109"/>
      <c r="G613" s="109"/>
      <c r="H613" s="150">
        <f>H614</f>
        <v>4080.3</v>
      </c>
      <c r="I613" s="150">
        <f>I615</f>
        <v>0</v>
      </c>
      <c r="J613" s="150">
        <f>J614</f>
        <v>0</v>
      </c>
    </row>
    <row r="614" spans="2:10" ht="28.5" customHeight="1">
      <c r="B614" s="156" t="s">
        <v>483</v>
      </c>
      <c r="C614" s="109" t="s">
        <v>223</v>
      </c>
      <c r="D614" s="109" t="s">
        <v>227</v>
      </c>
      <c r="E614" s="178" t="s">
        <v>484</v>
      </c>
      <c r="F614" s="109"/>
      <c r="G614" s="109"/>
      <c r="H614" s="150">
        <f>H615</f>
        <v>4080.3</v>
      </c>
      <c r="I614" s="150">
        <f>I615</f>
        <v>0</v>
      </c>
      <c r="J614" s="150">
        <f>J615</f>
        <v>0</v>
      </c>
    </row>
    <row r="615" spans="2:10" ht="15.75" customHeight="1">
      <c r="B615" s="161" t="s">
        <v>448</v>
      </c>
      <c r="C615" s="109" t="s">
        <v>223</v>
      </c>
      <c r="D615" s="109" t="s">
        <v>227</v>
      </c>
      <c r="E615" s="178" t="s">
        <v>484</v>
      </c>
      <c r="F615" s="109" t="s">
        <v>356</v>
      </c>
      <c r="G615" s="109"/>
      <c r="H615" s="150">
        <f>H616</f>
        <v>4080.3</v>
      </c>
      <c r="I615" s="150">
        <f>I616</f>
        <v>0</v>
      </c>
      <c r="J615" s="150">
        <f>J616</f>
        <v>0</v>
      </c>
    </row>
    <row r="616" spans="2:10" ht="15" customHeight="1">
      <c r="B616" s="161" t="s">
        <v>449</v>
      </c>
      <c r="C616" s="109" t="s">
        <v>223</v>
      </c>
      <c r="D616" s="109" t="s">
        <v>227</v>
      </c>
      <c r="E616" s="178" t="s">
        <v>484</v>
      </c>
      <c r="F616" s="109" t="s">
        <v>453</v>
      </c>
      <c r="G616" s="109"/>
      <c r="H616" s="150">
        <f>H617+H618+H619</f>
        <v>4080.3</v>
      </c>
      <c r="I616" s="150">
        <f>I617</f>
        <v>0</v>
      </c>
      <c r="J616" s="150">
        <f>J617+J618+J619</f>
        <v>0</v>
      </c>
    </row>
    <row r="617" spans="2:10" ht="15.75" customHeight="1">
      <c r="B617" s="161" t="s">
        <v>270</v>
      </c>
      <c r="C617" s="109" t="s">
        <v>223</v>
      </c>
      <c r="D617" s="109" t="s">
        <v>227</v>
      </c>
      <c r="E617" s="178" t="s">
        <v>484</v>
      </c>
      <c r="F617" s="109" t="s">
        <v>453</v>
      </c>
      <c r="G617" s="109" t="s">
        <v>294</v>
      </c>
      <c r="H617" s="150">
        <f>'Прил. 8'!I876</f>
        <v>204</v>
      </c>
      <c r="I617" s="150">
        <f>'Прил. 8'!J876</f>
        <v>0</v>
      </c>
      <c r="J617" s="150">
        <f>'Прил. 8'!K876</f>
        <v>0</v>
      </c>
    </row>
    <row r="618" spans="2:10" ht="15.75" customHeight="1">
      <c r="B618" s="175" t="s">
        <v>271</v>
      </c>
      <c r="C618" s="109" t="s">
        <v>223</v>
      </c>
      <c r="D618" s="109" t="s">
        <v>227</v>
      </c>
      <c r="E618" s="178" t="s">
        <v>484</v>
      </c>
      <c r="F618" s="109" t="s">
        <v>453</v>
      </c>
      <c r="G618" s="109" t="s">
        <v>326</v>
      </c>
      <c r="H618" s="150">
        <f>'Прил. 8'!I877</f>
        <v>38.8</v>
      </c>
      <c r="I618" s="150">
        <f>'Прил. 8'!J877</f>
        <v>0</v>
      </c>
      <c r="J618" s="150">
        <f>'Прил. 8'!K877</f>
        <v>0</v>
      </c>
    </row>
    <row r="619" spans="2:10" ht="15.75" customHeight="1">
      <c r="B619" s="161" t="s">
        <v>272</v>
      </c>
      <c r="C619" s="109" t="s">
        <v>223</v>
      </c>
      <c r="D619" s="109" t="s">
        <v>227</v>
      </c>
      <c r="E619" s="178" t="s">
        <v>484</v>
      </c>
      <c r="F619" s="109" t="s">
        <v>453</v>
      </c>
      <c r="G619" s="109" t="s">
        <v>304</v>
      </c>
      <c r="H619" s="150">
        <f>'Прил. 8'!I878</f>
        <v>3837.5</v>
      </c>
      <c r="I619" s="150">
        <f>'Прил. 8'!J878</f>
        <v>0</v>
      </c>
      <c r="J619" s="150">
        <f>'Прил. 8'!K878</f>
        <v>0</v>
      </c>
    </row>
    <row r="620" spans="2:10" ht="27" customHeight="1">
      <c r="B620" s="154" t="s">
        <v>412</v>
      </c>
      <c r="C620" s="109" t="s">
        <v>223</v>
      </c>
      <c r="D620" s="109" t="s">
        <v>227</v>
      </c>
      <c r="E620" s="157" t="s">
        <v>413</v>
      </c>
      <c r="F620" s="109"/>
      <c r="G620" s="109"/>
      <c r="H620" s="150">
        <f>H621</f>
        <v>100</v>
      </c>
      <c r="I620" s="150">
        <f>I621</f>
        <v>0</v>
      </c>
      <c r="J620" s="150">
        <f>J621</f>
        <v>0</v>
      </c>
    </row>
    <row r="621" spans="2:10" ht="15.75" customHeight="1">
      <c r="B621" s="164" t="s">
        <v>286</v>
      </c>
      <c r="C621" s="109" t="s">
        <v>223</v>
      </c>
      <c r="D621" s="109" t="s">
        <v>227</v>
      </c>
      <c r="E621" s="157" t="s">
        <v>413</v>
      </c>
      <c r="F621" s="109" t="s">
        <v>287</v>
      </c>
      <c r="G621" s="109"/>
      <c r="H621" s="150">
        <f>H622</f>
        <v>100</v>
      </c>
      <c r="I621" s="150">
        <f>I622</f>
        <v>0</v>
      </c>
      <c r="J621" s="150">
        <f>J622</f>
        <v>0</v>
      </c>
    </row>
    <row r="622" spans="2:10" ht="15.75" customHeight="1">
      <c r="B622" s="164" t="s">
        <v>288</v>
      </c>
      <c r="C622" s="109" t="s">
        <v>223</v>
      </c>
      <c r="D622" s="109" t="s">
        <v>227</v>
      </c>
      <c r="E622" s="157" t="s">
        <v>413</v>
      </c>
      <c r="F622" s="109" t="s">
        <v>289</v>
      </c>
      <c r="G622" s="109"/>
      <c r="H622" s="150">
        <f>H623</f>
        <v>100</v>
      </c>
      <c r="I622" s="150">
        <f>I623</f>
        <v>0</v>
      </c>
      <c r="J622" s="150">
        <f>J623</f>
        <v>0</v>
      </c>
    </row>
    <row r="623" spans="2:10" ht="15.75" customHeight="1">
      <c r="B623" s="164" t="s">
        <v>271</v>
      </c>
      <c r="C623" s="109" t="s">
        <v>223</v>
      </c>
      <c r="D623" s="109" t="s">
        <v>227</v>
      </c>
      <c r="E623" s="157" t="s">
        <v>413</v>
      </c>
      <c r="F623" s="109" t="s">
        <v>289</v>
      </c>
      <c r="G623" s="109" t="s">
        <v>326</v>
      </c>
      <c r="H623" s="150">
        <f>'Прил. 8'!I882</f>
        <v>100</v>
      </c>
      <c r="I623" s="150">
        <f>'Прил. 8'!J882</f>
        <v>0</v>
      </c>
      <c r="J623" s="150">
        <f>'Прил. 8'!K882</f>
        <v>0</v>
      </c>
    </row>
    <row r="624" spans="2:10" ht="28.5" customHeight="1">
      <c r="B624" s="171" t="s">
        <v>322</v>
      </c>
      <c r="C624" s="109" t="s">
        <v>223</v>
      </c>
      <c r="D624" s="109" t="s">
        <v>227</v>
      </c>
      <c r="E624" s="172" t="s">
        <v>313</v>
      </c>
      <c r="F624" s="109"/>
      <c r="G624" s="109"/>
      <c r="H624" s="110">
        <f>H625</f>
        <v>0</v>
      </c>
      <c r="I624" s="110">
        <f>I625</f>
        <v>0</v>
      </c>
      <c r="J624" s="110">
        <f>J625</f>
        <v>0</v>
      </c>
    </row>
    <row r="625" spans="2:10" ht="15.75" customHeight="1">
      <c r="B625" s="156" t="s">
        <v>298</v>
      </c>
      <c r="C625" s="109" t="s">
        <v>223</v>
      </c>
      <c r="D625" s="109" t="s">
        <v>227</v>
      </c>
      <c r="E625" s="173" t="s">
        <v>323</v>
      </c>
      <c r="F625" s="109"/>
      <c r="G625" s="109"/>
      <c r="H625" s="110">
        <f>H626</f>
        <v>0</v>
      </c>
      <c r="I625" s="110">
        <f>I626</f>
        <v>0</v>
      </c>
      <c r="J625" s="110">
        <f>J626</f>
        <v>0</v>
      </c>
    </row>
    <row r="626" spans="2:10" ht="15.75" customHeight="1">
      <c r="B626" s="154" t="s">
        <v>448</v>
      </c>
      <c r="C626" s="109" t="s">
        <v>223</v>
      </c>
      <c r="D626" s="109" t="s">
        <v>227</v>
      </c>
      <c r="E626" s="173" t="s">
        <v>323</v>
      </c>
      <c r="F626" s="109" t="s">
        <v>356</v>
      </c>
      <c r="G626" s="109"/>
      <c r="H626" s="110">
        <f>H627</f>
        <v>0</v>
      </c>
      <c r="I626" s="110">
        <f>I627</f>
        <v>0</v>
      </c>
      <c r="J626" s="110">
        <f>J627</f>
        <v>0</v>
      </c>
    </row>
    <row r="627" spans="2:10" ht="15.75" customHeight="1">
      <c r="B627" s="154" t="s">
        <v>449</v>
      </c>
      <c r="C627" s="109" t="s">
        <v>223</v>
      </c>
      <c r="D627" s="109" t="s">
        <v>227</v>
      </c>
      <c r="E627" s="173" t="s">
        <v>323</v>
      </c>
      <c r="F627" s="109" t="s">
        <v>453</v>
      </c>
      <c r="G627" s="109"/>
      <c r="H627" s="110">
        <f>H628</f>
        <v>0</v>
      </c>
      <c r="I627" s="110">
        <f>I628</f>
        <v>0</v>
      </c>
      <c r="J627" s="110">
        <f>J628</f>
        <v>0</v>
      </c>
    </row>
    <row r="628" spans="2:10" ht="15.75" customHeight="1">
      <c r="B628" s="154" t="s">
        <v>270</v>
      </c>
      <c r="C628" s="109" t="s">
        <v>223</v>
      </c>
      <c r="D628" s="109" t="s">
        <v>227</v>
      </c>
      <c r="E628" s="173" t="s">
        <v>323</v>
      </c>
      <c r="F628" s="109" t="s">
        <v>453</v>
      </c>
      <c r="G628" s="109" t="s">
        <v>294</v>
      </c>
      <c r="H628" s="110">
        <f>'Прил. 8'!I887</f>
        <v>0</v>
      </c>
      <c r="I628" s="110">
        <f>'Прил. 8'!J887</f>
        <v>0</v>
      </c>
      <c r="J628" s="110">
        <f>'Прил. 8'!K887</f>
        <v>0</v>
      </c>
    </row>
    <row r="629" spans="2:10" ht="12.75" customHeight="1">
      <c r="B629" s="242" t="s">
        <v>485</v>
      </c>
      <c r="C629" s="153" t="s">
        <v>223</v>
      </c>
      <c r="D629" s="153" t="s">
        <v>229</v>
      </c>
      <c r="E629" s="172"/>
      <c r="F629" s="109"/>
      <c r="G629" s="109"/>
      <c r="H629" s="150">
        <f>H642+H650+H653+H656+H659+H662+H669+H676+H683</f>
        <v>13303.399999999998</v>
      </c>
      <c r="I629" s="150">
        <f>I642+I650+I653+I656+I659+I662+I669+I676+I683</f>
        <v>10807.3</v>
      </c>
      <c r="J629" s="150">
        <f>J642+J650+J653+J656+J659+J662+J669+J676+J683</f>
        <v>9018.5</v>
      </c>
    </row>
    <row r="630" spans="2:10" ht="12.75" customHeight="1" hidden="1">
      <c r="B630" s="236"/>
      <c r="C630" s="109"/>
      <c r="D630" s="109"/>
      <c r="E630" s="172"/>
      <c r="F630" s="109"/>
      <c r="G630" s="109"/>
      <c r="H630" s="150"/>
      <c r="I630" s="150"/>
      <c r="J630" s="150"/>
    </row>
    <row r="631" spans="2:10" ht="12.75" customHeight="1" hidden="1">
      <c r="B631" s="164"/>
      <c r="C631" s="109"/>
      <c r="D631" s="109"/>
      <c r="E631" s="172"/>
      <c r="F631" s="109"/>
      <c r="G631" s="109"/>
      <c r="H631" s="150"/>
      <c r="I631" s="150"/>
      <c r="J631" s="150"/>
    </row>
    <row r="632" spans="2:10" ht="12.75" customHeight="1" hidden="1">
      <c r="B632" s="164"/>
      <c r="C632" s="109"/>
      <c r="D632" s="109"/>
      <c r="E632" s="172"/>
      <c r="F632" s="109"/>
      <c r="G632" s="109"/>
      <c r="H632" s="150"/>
      <c r="I632" s="150"/>
      <c r="J632" s="150"/>
    </row>
    <row r="633" spans="2:10" ht="12.75" customHeight="1" hidden="1">
      <c r="B633" s="166"/>
      <c r="C633" s="109"/>
      <c r="D633" s="109"/>
      <c r="E633" s="172"/>
      <c r="F633" s="109"/>
      <c r="G633" s="109"/>
      <c r="H633" s="150"/>
      <c r="I633" s="150"/>
      <c r="J633" s="150"/>
    </row>
    <row r="634" spans="2:10" ht="12.75" customHeight="1" hidden="1">
      <c r="B634" s="161"/>
      <c r="C634" s="109"/>
      <c r="D634" s="109"/>
      <c r="E634" s="172"/>
      <c r="F634" s="104"/>
      <c r="G634" s="109"/>
      <c r="H634" s="150"/>
      <c r="I634" s="150"/>
      <c r="J634" s="150"/>
    </row>
    <row r="635" spans="2:10" ht="12.75" customHeight="1" hidden="1">
      <c r="B635" s="161"/>
      <c r="C635" s="109"/>
      <c r="D635" s="109"/>
      <c r="E635" s="172"/>
      <c r="F635" s="104"/>
      <c r="G635" s="109"/>
      <c r="H635" s="150"/>
      <c r="I635" s="150"/>
      <c r="J635" s="150"/>
    </row>
    <row r="636" spans="2:10" ht="12.75" customHeight="1" hidden="1">
      <c r="B636" s="161"/>
      <c r="C636" s="109"/>
      <c r="D636" s="109"/>
      <c r="E636" s="172"/>
      <c r="F636" s="104"/>
      <c r="G636" s="109"/>
      <c r="H636" s="150"/>
      <c r="I636" s="150"/>
      <c r="J636" s="150"/>
    </row>
    <row r="637" spans="2:10" ht="12.75" customHeight="1" hidden="1">
      <c r="B637" s="161"/>
      <c r="C637" s="109"/>
      <c r="D637" s="109"/>
      <c r="E637" s="172"/>
      <c r="F637" s="109"/>
      <c r="G637" s="109"/>
      <c r="H637" s="150"/>
      <c r="I637" s="150"/>
      <c r="J637" s="150"/>
    </row>
    <row r="638" spans="2:10" ht="12.75" customHeight="1" hidden="1">
      <c r="B638" s="166"/>
      <c r="C638" s="109"/>
      <c r="D638" s="109"/>
      <c r="E638" s="172"/>
      <c r="F638" s="109"/>
      <c r="G638" s="109"/>
      <c r="H638" s="150"/>
      <c r="I638" s="150"/>
      <c r="J638" s="150"/>
    </row>
    <row r="639" spans="2:10" ht="12.75" customHeight="1" hidden="1">
      <c r="B639" s="161"/>
      <c r="C639" s="109"/>
      <c r="D639" s="109"/>
      <c r="E639" s="172"/>
      <c r="F639" s="104"/>
      <c r="G639" s="109"/>
      <c r="H639" s="150"/>
      <c r="I639" s="150"/>
      <c r="J639" s="150"/>
    </row>
    <row r="640" spans="2:10" ht="12.75" customHeight="1" hidden="1">
      <c r="B640" s="161"/>
      <c r="C640" s="109"/>
      <c r="D640" s="109"/>
      <c r="E640" s="172"/>
      <c r="F640" s="104"/>
      <c r="G640" s="109"/>
      <c r="H640" s="150"/>
      <c r="I640" s="150"/>
      <c r="J640" s="150"/>
    </row>
    <row r="641" spans="2:10" ht="12.75" customHeight="1" hidden="1">
      <c r="B641" s="161"/>
      <c r="C641" s="109"/>
      <c r="D641" s="109"/>
      <c r="E641" s="172"/>
      <c r="F641" s="104"/>
      <c r="G641" s="109"/>
      <c r="H641" s="150"/>
      <c r="I641" s="150"/>
      <c r="J641" s="150"/>
    </row>
    <row r="642" spans="2:10" ht="27.75" customHeight="1">
      <c r="B642" s="236" t="s">
        <v>440</v>
      </c>
      <c r="C642" s="109" t="s">
        <v>223</v>
      </c>
      <c r="D642" s="109" t="s">
        <v>229</v>
      </c>
      <c r="E642" s="172" t="s">
        <v>441</v>
      </c>
      <c r="F642" s="109"/>
      <c r="G642" s="109"/>
      <c r="H642" s="150">
        <f aca="true" t="shared" si="6" ref="H642:H647">H643</f>
        <v>5396.2</v>
      </c>
      <c r="I642" s="150">
        <f aca="true" t="shared" si="7" ref="I642:I647">I643</f>
        <v>4311.1</v>
      </c>
      <c r="J642" s="150">
        <f aca="true" t="shared" si="8" ref="J642:J647">J643</f>
        <v>4211.1</v>
      </c>
    </row>
    <row r="643" spans="2:10" ht="13.5" customHeight="1">
      <c r="B643" s="163" t="s">
        <v>486</v>
      </c>
      <c r="C643" s="109" t="s">
        <v>223</v>
      </c>
      <c r="D643" s="109" t="s">
        <v>229</v>
      </c>
      <c r="E643" s="172" t="s">
        <v>487</v>
      </c>
      <c r="F643" s="109"/>
      <c r="G643" s="109"/>
      <c r="H643" s="150">
        <f t="shared" si="6"/>
        <v>5396.2</v>
      </c>
      <c r="I643" s="150">
        <f t="shared" si="7"/>
        <v>4311.1</v>
      </c>
      <c r="J643" s="150">
        <f t="shared" si="8"/>
        <v>4211.1</v>
      </c>
    </row>
    <row r="644" spans="2:10" ht="27.75" customHeight="1">
      <c r="B644" s="163" t="s">
        <v>488</v>
      </c>
      <c r="C644" s="109" t="s">
        <v>223</v>
      </c>
      <c r="D644" s="109" t="s">
        <v>229</v>
      </c>
      <c r="E644" s="172" t="s">
        <v>489</v>
      </c>
      <c r="F644" s="109"/>
      <c r="G644" s="109"/>
      <c r="H644" s="150">
        <f t="shared" si="6"/>
        <v>5396.2</v>
      </c>
      <c r="I644" s="150">
        <f t="shared" si="7"/>
        <v>4311.1</v>
      </c>
      <c r="J644" s="150">
        <f t="shared" si="8"/>
        <v>4211.1</v>
      </c>
    </row>
    <row r="645" spans="2:10" ht="12.75" customHeight="1">
      <c r="B645" s="164" t="s">
        <v>458</v>
      </c>
      <c r="C645" s="109" t="s">
        <v>223</v>
      </c>
      <c r="D645" s="109" t="s">
        <v>229</v>
      </c>
      <c r="E645" s="178" t="s">
        <v>490</v>
      </c>
      <c r="F645" s="109"/>
      <c r="G645" s="109"/>
      <c r="H645" s="150">
        <f t="shared" si="6"/>
        <v>5396.2</v>
      </c>
      <c r="I645" s="150">
        <f t="shared" si="7"/>
        <v>4311.1</v>
      </c>
      <c r="J645" s="150">
        <f t="shared" si="8"/>
        <v>4211.1</v>
      </c>
    </row>
    <row r="646" spans="2:10" ht="12.75" customHeight="1">
      <c r="B646" s="161" t="s">
        <v>448</v>
      </c>
      <c r="C646" s="109" t="s">
        <v>223</v>
      </c>
      <c r="D646" s="109" t="s">
        <v>229</v>
      </c>
      <c r="E646" s="178" t="s">
        <v>490</v>
      </c>
      <c r="F646" s="109" t="s">
        <v>356</v>
      </c>
      <c r="G646" s="109"/>
      <c r="H646" s="150">
        <f t="shared" si="6"/>
        <v>5396.2</v>
      </c>
      <c r="I646" s="150">
        <f t="shared" si="7"/>
        <v>4311.1</v>
      </c>
      <c r="J646" s="150">
        <f t="shared" si="8"/>
        <v>4211.1</v>
      </c>
    </row>
    <row r="647" spans="2:10" ht="12.75" customHeight="1">
      <c r="B647" s="161" t="s">
        <v>449</v>
      </c>
      <c r="C647" s="109" t="s">
        <v>223</v>
      </c>
      <c r="D647" s="109" t="s">
        <v>229</v>
      </c>
      <c r="E647" s="178" t="s">
        <v>490</v>
      </c>
      <c r="F647" s="109" t="s">
        <v>453</v>
      </c>
      <c r="G647" s="109"/>
      <c r="H647" s="150">
        <f t="shared" si="6"/>
        <v>5396.2</v>
      </c>
      <c r="I647" s="150">
        <f t="shared" si="7"/>
        <v>4311.1</v>
      </c>
      <c r="J647" s="150">
        <f t="shared" si="8"/>
        <v>4211.1</v>
      </c>
    </row>
    <row r="648" spans="2:10" ht="12.75" customHeight="1">
      <c r="B648" s="161" t="s">
        <v>270</v>
      </c>
      <c r="C648" s="109" t="s">
        <v>223</v>
      </c>
      <c r="D648" s="109" t="s">
        <v>229</v>
      </c>
      <c r="E648" s="178" t="s">
        <v>490</v>
      </c>
      <c r="F648" s="109" t="s">
        <v>453</v>
      </c>
      <c r="G648" s="109" t="s">
        <v>294</v>
      </c>
      <c r="H648" s="150">
        <f>'Прил. 8'!I902</f>
        <v>5396.2</v>
      </c>
      <c r="I648" s="150">
        <f>'Прил. 8'!J902</f>
        <v>4311.1</v>
      </c>
      <c r="J648" s="150">
        <f>'Прил. 8'!K902</f>
        <v>4211.1</v>
      </c>
    </row>
    <row r="649" spans="2:10" ht="28.5" customHeight="1">
      <c r="B649" s="180" t="s">
        <v>491</v>
      </c>
      <c r="C649" s="109" t="s">
        <v>223</v>
      </c>
      <c r="D649" s="109" t="s">
        <v>229</v>
      </c>
      <c r="E649" s="179" t="s">
        <v>492</v>
      </c>
      <c r="F649" s="109" t="s">
        <v>356</v>
      </c>
      <c r="G649" s="109"/>
      <c r="H649" s="110">
        <v>1494.7</v>
      </c>
      <c r="I649" s="110">
        <v>1494.7</v>
      </c>
      <c r="J649" s="110">
        <v>1494.7</v>
      </c>
    </row>
    <row r="650" spans="2:10" ht="12.75" customHeight="1">
      <c r="B650" s="161" t="s">
        <v>448</v>
      </c>
      <c r="C650" s="109" t="s">
        <v>223</v>
      </c>
      <c r="D650" s="109" t="s">
        <v>229</v>
      </c>
      <c r="E650" s="179" t="s">
        <v>492</v>
      </c>
      <c r="F650" s="109" t="s">
        <v>356</v>
      </c>
      <c r="G650" s="109"/>
      <c r="H650" s="110">
        <f>H651</f>
        <v>1494.7</v>
      </c>
      <c r="I650" s="110">
        <f>I651</f>
        <v>1494.7</v>
      </c>
      <c r="J650" s="110">
        <f>J651</f>
        <v>1494.7</v>
      </c>
    </row>
    <row r="651" spans="2:10" ht="12.75" customHeight="1">
      <c r="B651" s="161" t="s">
        <v>449</v>
      </c>
      <c r="C651" s="109" t="s">
        <v>223</v>
      </c>
      <c r="D651" s="109" t="s">
        <v>229</v>
      </c>
      <c r="E651" s="179" t="s">
        <v>492</v>
      </c>
      <c r="F651" s="109" t="s">
        <v>453</v>
      </c>
      <c r="G651" s="109"/>
      <c r="H651" s="110">
        <f>H652</f>
        <v>1494.7</v>
      </c>
      <c r="I651" s="110">
        <f>I652</f>
        <v>1494.7</v>
      </c>
      <c r="J651" s="110">
        <f>J652</f>
        <v>1494.7</v>
      </c>
    </row>
    <row r="652" spans="2:10" ht="12.75" customHeight="1">
      <c r="B652" s="161" t="s">
        <v>270</v>
      </c>
      <c r="C652" s="109" t="s">
        <v>223</v>
      </c>
      <c r="D652" s="109" t="s">
        <v>229</v>
      </c>
      <c r="E652" s="179" t="s">
        <v>492</v>
      </c>
      <c r="F652" s="109" t="s">
        <v>453</v>
      </c>
      <c r="G652" s="109" t="s">
        <v>294</v>
      </c>
      <c r="H652" s="110">
        <f>'Прил. 8'!I906</f>
        <v>1494.7</v>
      </c>
      <c r="I652" s="110">
        <f>'Прил. 8'!J906</f>
        <v>1494.7</v>
      </c>
      <c r="J652" s="110">
        <f>'Прил. 8'!K906</f>
        <v>1494.7</v>
      </c>
    </row>
    <row r="653" spans="2:10" ht="12.75" customHeight="1">
      <c r="B653" s="161" t="s">
        <v>493</v>
      </c>
      <c r="C653" s="109" t="s">
        <v>223</v>
      </c>
      <c r="D653" s="109" t="s">
        <v>229</v>
      </c>
      <c r="E653" s="179" t="s">
        <v>492</v>
      </c>
      <c r="F653" s="109" t="s">
        <v>356</v>
      </c>
      <c r="G653" s="109"/>
      <c r="H653" s="110">
        <f>H654</f>
        <v>10.4</v>
      </c>
      <c r="I653" s="110">
        <f>I654</f>
        <v>10.4</v>
      </c>
      <c r="J653" s="110">
        <f>J654</f>
        <v>10.4</v>
      </c>
    </row>
    <row r="654" spans="2:10" ht="12.75" customHeight="1">
      <c r="B654" s="161" t="s">
        <v>494</v>
      </c>
      <c r="C654" s="109" t="s">
        <v>223</v>
      </c>
      <c r="D654" s="109" t="s">
        <v>229</v>
      </c>
      <c r="E654" s="179" t="s">
        <v>492</v>
      </c>
      <c r="F654" s="109" t="s">
        <v>495</v>
      </c>
      <c r="G654" s="109"/>
      <c r="H654" s="110">
        <f>H655</f>
        <v>10.4</v>
      </c>
      <c r="I654" s="110">
        <f>I655</f>
        <v>10.4</v>
      </c>
      <c r="J654" s="110">
        <f>J655</f>
        <v>10.4</v>
      </c>
    </row>
    <row r="655" spans="2:10" ht="12.75" customHeight="1">
      <c r="B655" s="161" t="s">
        <v>270</v>
      </c>
      <c r="C655" s="109" t="s">
        <v>223</v>
      </c>
      <c r="D655" s="109" t="s">
        <v>229</v>
      </c>
      <c r="E655" s="179" t="s">
        <v>492</v>
      </c>
      <c r="F655" s="109" t="s">
        <v>495</v>
      </c>
      <c r="G655" s="109" t="s">
        <v>294</v>
      </c>
      <c r="H655" s="110">
        <f>'Прил. 8'!I909</f>
        <v>10.4</v>
      </c>
      <c r="I655" s="110">
        <f>'Прил. 8'!J909</f>
        <v>10.4</v>
      </c>
      <c r="J655" s="110">
        <f>'Прил. 8'!K909</f>
        <v>10.4</v>
      </c>
    </row>
    <row r="656" spans="2:10" ht="12.75" customHeight="1">
      <c r="B656" s="161" t="s">
        <v>496</v>
      </c>
      <c r="C656" s="109" t="s">
        <v>223</v>
      </c>
      <c r="D656" s="109" t="s">
        <v>229</v>
      </c>
      <c r="E656" s="179" t="s">
        <v>492</v>
      </c>
      <c r="F656" s="109" t="s">
        <v>356</v>
      </c>
      <c r="G656" s="109"/>
      <c r="H656" s="110">
        <f>H657</f>
        <v>10.4</v>
      </c>
      <c r="I656" s="110">
        <f>I657</f>
        <v>10.4</v>
      </c>
      <c r="J656" s="110">
        <f>J657</f>
        <v>10.4</v>
      </c>
    </row>
    <row r="657" spans="2:10" ht="41.25" customHeight="1">
      <c r="B657" s="154" t="s">
        <v>497</v>
      </c>
      <c r="C657" s="109" t="s">
        <v>223</v>
      </c>
      <c r="D657" s="109" t="s">
        <v>229</v>
      </c>
      <c r="E657" s="179" t="s">
        <v>492</v>
      </c>
      <c r="F657" s="109" t="s">
        <v>498</v>
      </c>
      <c r="G657" s="109"/>
      <c r="H657" s="110">
        <f>H658</f>
        <v>10.4</v>
      </c>
      <c r="I657" s="110">
        <f>I658</f>
        <v>10.4</v>
      </c>
      <c r="J657" s="110">
        <f>J658</f>
        <v>10.4</v>
      </c>
    </row>
    <row r="658" spans="2:10" ht="12.75" customHeight="1">
      <c r="B658" s="161" t="s">
        <v>270</v>
      </c>
      <c r="C658" s="109" t="s">
        <v>223</v>
      </c>
      <c r="D658" s="109" t="s">
        <v>229</v>
      </c>
      <c r="E658" s="179" t="s">
        <v>492</v>
      </c>
      <c r="F658" s="109" t="s">
        <v>498</v>
      </c>
      <c r="G658" s="109" t="s">
        <v>294</v>
      </c>
      <c r="H658" s="110">
        <f>'Прил. 8'!I912</f>
        <v>10.4</v>
      </c>
      <c r="I658" s="110">
        <f>'Прил. 8'!J912</f>
        <v>10.4</v>
      </c>
      <c r="J658" s="110">
        <f>'Прил. 8'!K912</f>
        <v>10.4</v>
      </c>
    </row>
    <row r="659" spans="2:10" ht="12.75" customHeight="1">
      <c r="B659" s="161" t="s">
        <v>290</v>
      </c>
      <c r="C659" s="109" t="s">
        <v>223</v>
      </c>
      <c r="D659" s="109" t="s">
        <v>229</v>
      </c>
      <c r="E659" s="179" t="s">
        <v>492</v>
      </c>
      <c r="F659" s="109" t="s">
        <v>291</v>
      </c>
      <c r="G659" s="109"/>
      <c r="H659" s="110">
        <f>H660</f>
        <v>10.4</v>
      </c>
      <c r="I659" s="110">
        <f>I660</f>
        <v>10.4</v>
      </c>
      <c r="J659" s="110">
        <f>J660</f>
        <v>10.4</v>
      </c>
    </row>
    <row r="660" spans="2:10" ht="54" customHeight="1">
      <c r="B660" s="154" t="s">
        <v>393</v>
      </c>
      <c r="C660" s="109" t="s">
        <v>223</v>
      </c>
      <c r="D660" s="109" t="s">
        <v>229</v>
      </c>
      <c r="E660" s="179" t="s">
        <v>492</v>
      </c>
      <c r="F660" s="109" t="s">
        <v>394</v>
      </c>
      <c r="G660" s="109"/>
      <c r="H660" s="110">
        <f>H661</f>
        <v>10.4</v>
      </c>
      <c r="I660" s="110">
        <f>I661</f>
        <v>10.4</v>
      </c>
      <c r="J660" s="110">
        <f>J661</f>
        <v>10.4</v>
      </c>
    </row>
    <row r="661" spans="2:10" ht="12.75" customHeight="1">
      <c r="B661" s="161" t="s">
        <v>270</v>
      </c>
      <c r="C661" s="109" t="s">
        <v>223</v>
      </c>
      <c r="D661" s="109" t="s">
        <v>229</v>
      </c>
      <c r="E661" s="179" t="s">
        <v>492</v>
      </c>
      <c r="F661" s="109" t="s">
        <v>394</v>
      </c>
      <c r="G661" s="109" t="s">
        <v>294</v>
      </c>
      <c r="H661" s="110">
        <f>'Прил. 8'!I915</f>
        <v>10.4</v>
      </c>
      <c r="I661" s="110">
        <f>'Прил. 8'!J915</f>
        <v>10.4</v>
      </c>
      <c r="J661" s="110">
        <f>'Прил. 8'!K915</f>
        <v>10.4</v>
      </c>
    </row>
    <row r="662" spans="2:10" ht="28.5" customHeight="1">
      <c r="B662" s="171" t="s">
        <v>499</v>
      </c>
      <c r="C662" s="109" t="s">
        <v>223</v>
      </c>
      <c r="D662" s="109" t="s">
        <v>229</v>
      </c>
      <c r="E662" s="178" t="s">
        <v>500</v>
      </c>
      <c r="F662" s="109"/>
      <c r="G662" s="109"/>
      <c r="H662" s="150">
        <f aca="true" t="shared" si="9" ref="H662:H667">H663</f>
        <v>4346.2</v>
      </c>
      <c r="I662" s="150">
        <f aca="true" t="shared" si="10" ref="I662:I667">I663</f>
        <v>3281.5</v>
      </c>
      <c r="J662" s="150">
        <f aca="true" t="shared" si="11" ref="J662:J667">J663</f>
        <v>3281.5</v>
      </c>
    </row>
    <row r="663" spans="2:10" ht="15.75" customHeight="1">
      <c r="B663" s="163" t="s">
        <v>501</v>
      </c>
      <c r="C663" s="109" t="s">
        <v>223</v>
      </c>
      <c r="D663" s="109" t="s">
        <v>229</v>
      </c>
      <c r="E663" s="178" t="s">
        <v>502</v>
      </c>
      <c r="F663" s="109"/>
      <c r="G663" s="109"/>
      <c r="H663" s="150">
        <f t="shared" si="9"/>
        <v>4346.2</v>
      </c>
      <c r="I663" s="150">
        <f t="shared" si="10"/>
        <v>3281.5</v>
      </c>
      <c r="J663" s="150">
        <f t="shared" si="11"/>
        <v>3281.5</v>
      </c>
    </row>
    <row r="664" spans="2:10" ht="54" customHeight="1">
      <c r="B664" s="163" t="s">
        <v>503</v>
      </c>
      <c r="C664" s="109" t="s">
        <v>223</v>
      </c>
      <c r="D664" s="109" t="s">
        <v>229</v>
      </c>
      <c r="E664" s="157" t="s">
        <v>504</v>
      </c>
      <c r="F664" s="109"/>
      <c r="G664" s="109"/>
      <c r="H664" s="150">
        <f t="shared" si="9"/>
        <v>4346.2</v>
      </c>
      <c r="I664" s="150">
        <f t="shared" si="10"/>
        <v>3281.5</v>
      </c>
      <c r="J664" s="150">
        <f t="shared" si="11"/>
        <v>3281.5</v>
      </c>
    </row>
    <row r="665" spans="2:10" ht="12.75" customHeight="1">
      <c r="B665" s="166" t="s">
        <v>505</v>
      </c>
      <c r="C665" s="109" t="s">
        <v>223</v>
      </c>
      <c r="D665" s="109" t="s">
        <v>229</v>
      </c>
      <c r="E665" s="157" t="s">
        <v>506</v>
      </c>
      <c r="F665" s="109"/>
      <c r="G665" s="109"/>
      <c r="H665" s="150">
        <f t="shared" si="9"/>
        <v>4346.2</v>
      </c>
      <c r="I665" s="150">
        <f t="shared" si="10"/>
        <v>3281.5</v>
      </c>
      <c r="J665" s="150">
        <f t="shared" si="11"/>
        <v>3281.5</v>
      </c>
    </row>
    <row r="666" spans="2:10" ht="12.75" customHeight="1">
      <c r="B666" s="161" t="s">
        <v>448</v>
      </c>
      <c r="C666" s="109" t="s">
        <v>223</v>
      </c>
      <c r="D666" s="109" t="s">
        <v>229</v>
      </c>
      <c r="E666" s="157" t="s">
        <v>506</v>
      </c>
      <c r="F666" s="104">
        <v>600</v>
      </c>
      <c r="G666" s="109"/>
      <c r="H666" s="150">
        <f t="shared" si="9"/>
        <v>4346.2</v>
      </c>
      <c r="I666" s="150">
        <f t="shared" si="10"/>
        <v>3281.5</v>
      </c>
      <c r="J666" s="150">
        <f t="shared" si="11"/>
        <v>3281.5</v>
      </c>
    </row>
    <row r="667" spans="2:10" ht="12.75" customHeight="1">
      <c r="B667" s="161" t="s">
        <v>449</v>
      </c>
      <c r="C667" s="109" t="s">
        <v>223</v>
      </c>
      <c r="D667" s="109" t="s">
        <v>229</v>
      </c>
      <c r="E667" s="157" t="s">
        <v>506</v>
      </c>
      <c r="F667" s="104">
        <v>610</v>
      </c>
      <c r="G667" s="109"/>
      <c r="H667" s="150">
        <f t="shared" si="9"/>
        <v>4346.2</v>
      </c>
      <c r="I667" s="150">
        <f t="shared" si="10"/>
        <v>3281.5</v>
      </c>
      <c r="J667" s="150">
        <f t="shared" si="11"/>
        <v>3281.5</v>
      </c>
    </row>
    <row r="668" spans="2:10" ht="14.25" customHeight="1">
      <c r="B668" s="161" t="s">
        <v>270</v>
      </c>
      <c r="C668" s="109" t="s">
        <v>223</v>
      </c>
      <c r="D668" s="109" t="s">
        <v>229</v>
      </c>
      <c r="E668" s="157" t="s">
        <v>506</v>
      </c>
      <c r="F668" s="104">
        <v>610</v>
      </c>
      <c r="G668" s="109" t="s">
        <v>294</v>
      </c>
      <c r="H668" s="150">
        <f>'Прил. 8'!I1020</f>
        <v>4346.2</v>
      </c>
      <c r="I668" s="150">
        <f>'Прил. 8'!J1020</f>
        <v>3281.5</v>
      </c>
      <c r="J668" s="150">
        <f>'Прил. 8'!K1020</f>
        <v>3281.5</v>
      </c>
    </row>
    <row r="669" spans="2:10" ht="14.25" customHeight="1">
      <c r="B669" s="175" t="s">
        <v>454</v>
      </c>
      <c r="C669" s="109" t="s">
        <v>223</v>
      </c>
      <c r="D669" s="109" t="s">
        <v>229</v>
      </c>
      <c r="E669" s="23"/>
      <c r="F669" s="108"/>
      <c r="G669" s="108"/>
      <c r="H669" s="110">
        <f>H670</f>
        <v>391.3</v>
      </c>
      <c r="I669" s="110">
        <f>I670</f>
        <v>677.4</v>
      </c>
      <c r="J669" s="110">
        <f>J670</f>
        <v>0</v>
      </c>
    </row>
    <row r="670" spans="2:10" ht="28.5" customHeight="1">
      <c r="B670" s="180" t="s">
        <v>507</v>
      </c>
      <c r="C670" s="109" t="s">
        <v>223</v>
      </c>
      <c r="D670" s="109" t="s">
        <v>229</v>
      </c>
      <c r="E670" s="243" t="s">
        <v>508</v>
      </c>
      <c r="F670" s="109"/>
      <c r="G670" s="109"/>
      <c r="H670" s="110">
        <f>H671</f>
        <v>391.3</v>
      </c>
      <c r="I670" s="110">
        <f>I671</f>
        <v>677.4</v>
      </c>
      <c r="J670" s="110">
        <f>J671</f>
        <v>0</v>
      </c>
    </row>
    <row r="671" spans="2:10" ht="14.25" customHeight="1">
      <c r="B671" s="161" t="s">
        <v>448</v>
      </c>
      <c r="C671" s="109" t="s">
        <v>223</v>
      </c>
      <c r="D671" s="109" t="s">
        <v>229</v>
      </c>
      <c r="E671" s="243" t="s">
        <v>508</v>
      </c>
      <c r="F671" s="109" t="s">
        <v>356</v>
      </c>
      <c r="G671" s="109"/>
      <c r="H671" s="110">
        <f>H672</f>
        <v>391.3</v>
      </c>
      <c r="I671" s="110">
        <f>I672</f>
        <v>677.4</v>
      </c>
      <c r="J671" s="110">
        <f>J672</f>
        <v>0</v>
      </c>
    </row>
    <row r="672" spans="2:10" ht="14.25" customHeight="1">
      <c r="B672" s="161" t="s">
        <v>449</v>
      </c>
      <c r="C672" s="109" t="s">
        <v>223</v>
      </c>
      <c r="D672" s="109" t="s">
        <v>229</v>
      </c>
      <c r="E672" s="243" t="s">
        <v>508</v>
      </c>
      <c r="F672" s="109" t="s">
        <v>453</v>
      </c>
      <c r="G672" s="109"/>
      <c r="H672" s="110">
        <f>H673+H674+H675</f>
        <v>391.3</v>
      </c>
      <c r="I672" s="110">
        <f>I673+I674+I675</f>
        <v>677.4</v>
      </c>
      <c r="J672" s="110">
        <f>J673+J674+J675</f>
        <v>0</v>
      </c>
    </row>
    <row r="673" spans="2:10" ht="14.25" customHeight="1">
      <c r="B673" s="175" t="s">
        <v>270</v>
      </c>
      <c r="C673" s="109" t="s">
        <v>223</v>
      </c>
      <c r="D673" s="109" t="s">
        <v>229</v>
      </c>
      <c r="E673" s="243" t="s">
        <v>508</v>
      </c>
      <c r="F673" s="109" t="s">
        <v>453</v>
      </c>
      <c r="G673" s="109" t="s">
        <v>294</v>
      </c>
      <c r="H673" s="110">
        <f>'Прил. 8'!I894</f>
        <v>3.9</v>
      </c>
      <c r="I673" s="110">
        <f>'Прил. 8'!J894</f>
        <v>6.8</v>
      </c>
      <c r="J673" s="110">
        <f>'Прил. 8'!K894</f>
        <v>0</v>
      </c>
    </row>
    <row r="674" spans="2:10" ht="15.75" customHeight="1">
      <c r="B674" s="175" t="s">
        <v>271</v>
      </c>
      <c r="C674" s="109" t="s">
        <v>223</v>
      </c>
      <c r="D674" s="109" t="s">
        <v>229</v>
      </c>
      <c r="E674" s="243" t="s">
        <v>508</v>
      </c>
      <c r="F674" s="109" t="s">
        <v>453</v>
      </c>
      <c r="G674" s="109" t="s">
        <v>326</v>
      </c>
      <c r="H674" s="110">
        <f>'Прил. 8'!I895</f>
        <v>3.9</v>
      </c>
      <c r="I674" s="110">
        <f>'Прил. 8'!J895</f>
        <v>6.7</v>
      </c>
      <c r="J674" s="110">
        <f>'Прил. 8'!K895</f>
        <v>0</v>
      </c>
    </row>
    <row r="675" spans="2:10" ht="12.75" customHeight="1">
      <c r="B675" s="161" t="s">
        <v>272</v>
      </c>
      <c r="C675" s="109" t="s">
        <v>223</v>
      </c>
      <c r="D675" s="109" t="s">
        <v>229</v>
      </c>
      <c r="E675" s="243" t="s">
        <v>508</v>
      </c>
      <c r="F675" s="109" t="s">
        <v>453</v>
      </c>
      <c r="G675" s="109" t="s">
        <v>304</v>
      </c>
      <c r="H675" s="110">
        <f>'Прил. 8'!I896</f>
        <v>383.5</v>
      </c>
      <c r="I675" s="110">
        <f>'Прил. 8'!J896</f>
        <v>663.9</v>
      </c>
      <c r="J675" s="110">
        <f>'Прил. 8'!K896</f>
        <v>0</v>
      </c>
    </row>
    <row r="676" spans="2:10" ht="12.75" customHeight="1">
      <c r="B676" s="163" t="s">
        <v>486</v>
      </c>
      <c r="C676" s="109" t="s">
        <v>223</v>
      </c>
      <c r="D676" s="109" t="s">
        <v>229</v>
      </c>
      <c r="E676" s="243"/>
      <c r="F676" s="109"/>
      <c r="G676" s="109"/>
      <c r="H676" s="110">
        <f>H677</f>
        <v>0</v>
      </c>
      <c r="I676" s="110">
        <f>I677</f>
        <v>1011.4</v>
      </c>
      <c r="J676" s="110">
        <f>J677</f>
        <v>0</v>
      </c>
    </row>
    <row r="677" spans="2:10" ht="28.5" customHeight="1">
      <c r="B677" s="180" t="s">
        <v>507</v>
      </c>
      <c r="C677" s="109" t="s">
        <v>223</v>
      </c>
      <c r="D677" s="109" t="s">
        <v>229</v>
      </c>
      <c r="E677" s="243" t="s">
        <v>509</v>
      </c>
      <c r="F677" s="109"/>
      <c r="G677" s="109"/>
      <c r="H677" s="110">
        <f>H678</f>
        <v>0</v>
      </c>
      <c r="I677" s="110">
        <f>I678</f>
        <v>1011.4</v>
      </c>
      <c r="J677" s="110">
        <f>J678</f>
        <v>0</v>
      </c>
    </row>
    <row r="678" spans="2:10" ht="12.75" customHeight="1">
      <c r="B678" s="161" t="s">
        <v>448</v>
      </c>
      <c r="C678" s="109" t="s">
        <v>223</v>
      </c>
      <c r="D678" s="109" t="s">
        <v>229</v>
      </c>
      <c r="E678" s="243" t="s">
        <v>509</v>
      </c>
      <c r="F678" s="109" t="s">
        <v>356</v>
      </c>
      <c r="G678" s="109"/>
      <c r="H678" s="110">
        <f>H679</f>
        <v>0</v>
      </c>
      <c r="I678" s="110">
        <f>I679</f>
        <v>1011.4</v>
      </c>
      <c r="J678" s="110">
        <f>J679</f>
        <v>0</v>
      </c>
    </row>
    <row r="679" spans="2:10" ht="14.25" customHeight="1">
      <c r="B679" s="161" t="s">
        <v>449</v>
      </c>
      <c r="C679" s="109" t="s">
        <v>223</v>
      </c>
      <c r="D679" s="109" t="s">
        <v>229</v>
      </c>
      <c r="E679" s="243" t="s">
        <v>509</v>
      </c>
      <c r="F679" s="109" t="s">
        <v>453</v>
      </c>
      <c r="G679" s="109"/>
      <c r="H679" s="110">
        <f>H680+H681+H682</f>
        <v>0</v>
      </c>
      <c r="I679" s="110">
        <f>I680+I681+I682</f>
        <v>1011.4</v>
      </c>
      <c r="J679" s="110">
        <f>J680+J681+J682</f>
        <v>0</v>
      </c>
    </row>
    <row r="680" spans="2:10" ht="15.75" customHeight="1">
      <c r="B680" s="175" t="s">
        <v>270</v>
      </c>
      <c r="C680" s="109" t="s">
        <v>223</v>
      </c>
      <c r="D680" s="109" t="s">
        <v>229</v>
      </c>
      <c r="E680" s="243" t="s">
        <v>509</v>
      </c>
      <c r="F680" s="109" t="s">
        <v>453</v>
      </c>
      <c r="G680" s="109" t="s">
        <v>294</v>
      </c>
      <c r="H680" s="110">
        <f>'Прил. 8'!I919</f>
        <v>0</v>
      </c>
      <c r="I680" s="110">
        <f>'Прил. 8'!J919</f>
        <v>10.1</v>
      </c>
      <c r="J680" s="110">
        <f>'Прил. 8'!K919</f>
        <v>0</v>
      </c>
    </row>
    <row r="681" spans="2:10" ht="12.75" customHeight="1">
      <c r="B681" s="175" t="s">
        <v>271</v>
      </c>
      <c r="C681" s="109" t="s">
        <v>223</v>
      </c>
      <c r="D681" s="109" t="s">
        <v>229</v>
      </c>
      <c r="E681" s="243" t="s">
        <v>509</v>
      </c>
      <c r="F681" s="109" t="s">
        <v>453</v>
      </c>
      <c r="G681" s="109" t="s">
        <v>326</v>
      </c>
      <c r="H681" s="110">
        <f>'Прил. 8'!I920</f>
        <v>0</v>
      </c>
      <c r="I681" s="110">
        <f>'Прил. 8'!J920</f>
        <v>10</v>
      </c>
      <c r="J681" s="110">
        <f>'Прил. 8'!K920</f>
        <v>0</v>
      </c>
    </row>
    <row r="682" spans="2:10" ht="12.75" customHeight="1">
      <c r="B682" s="161" t="s">
        <v>272</v>
      </c>
      <c r="C682" s="109" t="s">
        <v>223</v>
      </c>
      <c r="D682" s="109" t="s">
        <v>229</v>
      </c>
      <c r="E682" s="243" t="s">
        <v>509</v>
      </c>
      <c r="F682" s="109" t="s">
        <v>453</v>
      </c>
      <c r="G682" s="109" t="s">
        <v>304</v>
      </c>
      <c r="H682" s="110">
        <f>'Прил. 8'!I921</f>
        <v>0</v>
      </c>
      <c r="I682" s="110">
        <f>'Прил. 8'!J921</f>
        <v>991.3</v>
      </c>
      <c r="J682" s="110">
        <f>'Прил. 8'!K921</f>
        <v>0</v>
      </c>
    </row>
    <row r="683" spans="2:10" ht="12.75" customHeight="1">
      <c r="B683" s="161" t="s">
        <v>510</v>
      </c>
      <c r="C683" s="109" t="s">
        <v>223</v>
      </c>
      <c r="D683" s="109" t="s">
        <v>229</v>
      </c>
      <c r="E683" s="159" t="s">
        <v>511</v>
      </c>
      <c r="F683" s="104"/>
      <c r="G683" s="109"/>
      <c r="H683" s="110">
        <f>H684</f>
        <v>1643.8</v>
      </c>
      <c r="I683" s="110">
        <f>I684</f>
        <v>0</v>
      </c>
      <c r="J683" s="110">
        <f>J684</f>
        <v>0</v>
      </c>
    </row>
    <row r="684" spans="2:10" ht="12.75" customHeight="1">
      <c r="B684" s="166" t="s">
        <v>505</v>
      </c>
      <c r="C684" s="109" t="s">
        <v>223</v>
      </c>
      <c r="D684" s="109" t="s">
        <v>229</v>
      </c>
      <c r="E684" s="159" t="s">
        <v>511</v>
      </c>
      <c r="F684" s="104"/>
      <c r="G684" s="109"/>
      <c r="H684" s="110">
        <f>H685</f>
        <v>1643.8</v>
      </c>
      <c r="I684" s="110">
        <f>I685</f>
        <v>0</v>
      </c>
      <c r="J684" s="110">
        <f>J685</f>
        <v>0</v>
      </c>
    </row>
    <row r="685" spans="2:10" ht="12.75" customHeight="1">
      <c r="B685" s="161" t="s">
        <v>448</v>
      </c>
      <c r="C685" s="109" t="s">
        <v>223</v>
      </c>
      <c r="D685" s="109" t="s">
        <v>229</v>
      </c>
      <c r="E685" s="159" t="s">
        <v>511</v>
      </c>
      <c r="F685" s="104">
        <v>600</v>
      </c>
      <c r="G685" s="109"/>
      <c r="H685" s="110">
        <f>H686</f>
        <v>1643.8</v>
      </c>
      <c r="I685" s="110">
        <f>I686</f>
        <v>0</v>
      </c>
      <c r="J685" s="110">
        <f>J686</f>
        <v>0</v>
      </c>
    </row>
    <row r="686" spans="2:10" ht="12.75" customHeight="1">
      <c r="B686" s="161" t="s">
        <v>449</v>
      </c>
      <c r="C686" s="109" t="s">
        <v>223</v>
      </c>
      <c r="D686" s="109" t="s">
        <v>229</v>
      </c>
      <c r="E686" s="159" t="s">
        <v>511</v>
      </c>
      <c r="F686" s="104">
        <v>610</v>
      </c>
      <c r="G686" s="109"/>
      <c r="H686" s="110">
        <f>H687+H688+H689</f>
        <v>1643.8</v>
      </c>
      <c r="I686" s="110">
        <f>I687+I688+I689</f>
        <v>0</v>
      </c>
      <c r="J686" s="110">
        <f>J687+J688+J689</f>
        <v>0</v>
      </c>
    </row>
    <row r="687" spans="2:10" ht="12.75" customHeight="1">
      <c r="B687" s="161" t="s">
        <v>270</v>
      </c>
      <c r="C687" s="109" t="s">
        <v>223</v>
      </c>
      <c r="D687" s="109" t="s">
        <v>229</v>
      </c>
      <c r="E687" s="159" t="s">
        <v>511</v>
      </c>
      <c r="F687" s="104">
        <v>610</v>
      </c>
      <c r="G687" s="109" t="s">
        <v>294</v>
      </c>
      <c r="H687" s="110">
        <f>'Прил. 8'!I1025</f>
        <v>82.2</v>
      </c>
      <c r="I687" s="110">
        <f>'Прил. 8'!J1025</f>
        <v>0</v>
      </c>
      <c r="J687" s="110">
        <f>'Прил. 8'!K1025</f>
        <v>0</v>
      </c>
    </row>
    <row r="688" spans="2:10" ht="12.75" customHeight="1">
      <c r="B688" s="161" t="s">
        <v>271</v>
      </c>
      <c r="C688" s="109" t="s">
        <v>223</v>
      </c>
      <c r="D688" s="109" t="s">
        <v>229</v>
      </c>
      <c r="E688" s="159" t="s">
        <v>511</v>
      </c>
      <c r="F688" s="104">
        <v>610</v>
      </c>
      <c r="G688" s="109" t="s">
        <v>326</v>
      </c>
      <c r="H688" s="110">
        <f>'Прил. 8'!I1026</f>
        <v>140.5</v>
      </c>
      <c r="I688" s="110">
        <f>'Прил. 8'!J1026</f>
        <v>0</v>
      </c>
      <c r="J688" s="110">
        <f>'Прил. 8'!K1026</f>
        <v>0</v>
      </c>
    </row>
    <row r="689" spans="2:10" ht="12.75" customHeight="1">
      <c r="B689" s="161" t="s">
        <v>272</v>
      </c>
      <c r="C689" s="109" t="s">
        <v>223</v>
      </c>
      <c r="D689" s="109" t="s">
        <v>229</v>
      </c>
      <c r="E689" s="159" t="s">
        <v>511</v>
      </c>
      <c r="F689" s="104">
        <v>610</v>
      </c>
      <c r="G689" s="109" t="s">
        <v>304</v>
      </c>
      <c r="H689" s="110">
        <f>'Прил. 8'!I1027</f>
        <v>1421.1</v>
      </c>
      <c r="I689" s="110">
        <f>'Прил. 8'!J1027</f>
        <v>0</v>
      </c>
      <c r="J689" s="110">
        <f>'Прил. 8'!K1027</f>
        <v>0</v>
      </c>
    </row>
    <row r="690" spans="2:10" ht="12.75" customHeight="1">
      <c r="B690" s="192" t="s">
        <v>230</v>
      </c>
      <c r="C690" s="153" t="s">
        <v>223</v>
      </c>
      <c r="D690" s="153" t="s">
        <v>231</v>
      </c>
      <c r="E690" s="109"/>
      <c r="F690" s="109"/>
      <c r="G690" s="109"/>
      <c r="H690" s="150">
        <f>H691+H768+H697</f>
        <v>591.2</v>
      </c>
      <c r="I690" s="150">
        <f>I691+I768</f>
        <v>498.2</v>
      </c>
      <c r="J690" s="150">
        <f>J691+J768</f>
        <v>498.2</v>
      </c>
    </row>
    <row r="691" spans="2:10" ht="15.75" customHeight="1">
      <c r="B691" s="244" t="s">
        <v>512</v>
      </c>
      <c r="C691" s="109" t="s">
        <v>223</v>
      </c>
      <c r="D691" s="109" t="s">
        <v>231</v>
      </c>
      <c r="E691" s="157" t="s">
        <v>441</v>
      </c>
      <c r="F691" s="162"/>
      <c r="G691" s="162"/>
      <c r="H691" s="150">
        <f>H692</f>
        <v>432.7</v>
      </c>
      <c r="I691" s="150">
        <f>I692</f>
        <v>478.2</v>
      </c>
      <c r="J691" s="150">
        <f>J692</f>
        <v>478.2</v>
      </c>
    </row>
    <row r="692" spans="2:10" ht="12.75" customHeight="1">
      <c r="B692" s="163" t="s">
        <v>513</v>
      </c>
      <c r="C692" s="109" t="s">
        <v>223</v>
      </c>
      <c r="D692" s="109" t="s">
        <v>231</v>
      </c>
      <c r="E692" s="157" t="s">
        <v>514</v>
      </c>
      <c r="F692" s="162"/>
      <c r="G692" s="162"/>
      <c r="H692" s="150">
        <f>H693</f>
        <v>432.7</v>
      </c>
      <c r="I692" s="150">
        <f>I693</f>
        <v>478.2</v>
      </c>
      <c r="J692" s="150">
        <f>J693</f>
        <v>478.2</v>
      </c>
    </row>
    <row r="693" spans="2:10" ht="12.75" customHeight="1">
      <c r="B693" s="166" t="s">
        <v>515</v>
      </c>
      <c r="C693" s="109" t="s">
        <v>223</v>
      </c>
      <c r="D693" s="109" t="s">
        <v>231</v>
      </c>
      <c r="E693" s="157" t="s">
        <v>514</v>
      </c>
      <c r="F693" s="162"/>
      <c r="G693" s="162"/>
      <c r="H693" s="150">
        <f>H694</f>
        <v>432.7</v>
      </c>
      <c r="I693" s="150">
        <f>I694</f>
        <v>478.2</v>
      </c>
      <c r="J693" s="150">
        <f>J694</f>
        <v>478.2</v>
      </c>
    </row>
    <row r="694" spans="2:10" ht="12.75" customHeight="1">
      <c r="B694" s="161" t="s">
        <v>448</v>
      </c>
      <c r="C694" s="109" t="s">
        <v>223</v>
      </c>
      <c r="D694" s="109" t="s">
        <v>231</v>
      </c>
      <c r="E694" s="157" t="s">
        <v>514</v>
      </c>
      <c r="F694" s="109" t="s">
        <v>356</v>
      </c>
      <c r="G694" s="109"/>
      <c r="H694" s="150">
        <f>H695</f>
        <v>432.7</v>
      </c>
      <c r="I694" s="150">
        <f>I695</f>
        <v>478.2</v>
      </c>
      <c r="J694" s="150">
        <f>J695</f>
        <v>478.2</v>
      </c>
    </row>
    <row r="695" spans="2:10" ht="12.75" customHeight="1">
      <c r="B695" s="161" t="s">
        <v>449</v>
      </c>
      <c r="C695" s="109" t="s">
        <v>223</v>
      </c>
      <c r="D695" s="109" t="s">
        <v>231</v>
      </c>
      <c r="E695" s="157" t="s">
        <v>514</v>
      </c>
      <c r="F695" s="109">
        <v>610</v>
      </c>
      <c r="G695" s="109"/>
      <c r="H695" s="150">
        <f>H696</f>
        <v>432.7</v>
      </c>
      <c r="I695" s="150">
        <f>I696</f>
        <v>478.2</v>
      </c>
      <c r="J695" s="150">
        <f>J696</f>
        <v>478.2</v>
      </c>
    </row>
    <row r="696" spans="2:10" ht="14.25" customHeight="1">
      <c r="B696" s="161" t="s">
        <v>270</v>
      </c>
      <c r="C696" s="109" t="s">
        <v>223</v>
      </c>
      <c r="D696" s="109" t="s">
        <v>231</v>
      </c>
      <c r="E696" s="157" t="s">
        <v>514</v>
      </c>
      <c r="F696" s="109">
        <v>610</v>
      </c>
      <c r="G696" s="109">
        <v>2</v>
      </c>
      <c r="H696" s="150">
        <f>'Прил. 8'!I930</f>
        <v>432.7</v>
      </c>
      <c r="I696" s="150">
        <f>'Прил. 8'!J930</f>
        <v>478.2</v>
      </c>
      <c r="J696" s="150">
        <f>'Прил. 8'!K930</f>
        <v>478.2</v>
      </c>
    </row>
    <row r="697" spans="2:10" ht="27.75" customHeight="1" hidden="1">
      <c r="B697" s="245" t="s">
        <v>516</v>
      </c>
      <c r="C697" s="109" t="s">
        <v>223</v>
      </c>
      <c r="D697" s="109" t="s">
        <v>231</v>
      </c>
      <c r="E697" s="159" t="s">
        <v>517</v>
      </c>
      <c r="F697" s="109"/>
      <c r="G697" s="109"/>
      <c r="H697" s="150">
        <f>H698</f>
        <v>138.5</v>
      </c>
      <c r="I697" s="150">
        <f>I698</f>
        <v>0</v>
      </c>
      <c r="J697" s="150">
        <f>J698</f>
        <v>0</v>
      </c>
    </row>
    <row r="698" spans="2:10" ht="15.75" customHeight="1" hidden="1">
      <c r="B698" s="198" t="s">
        <v>518</v>
      </c>
      <c r="C698" s="109" t="s">
        <v>223</v>
      </c>
      <c r="D698" s="109" t="s">
        <v>231</v>
      </c>
      <c r="E698" s="159" t="s">
        <v>517</v>
      </c>
      <c r="F698" s="109"/>
      <c r="G698" s="109"/>
      <c r="H698" s="150">
        <f>H699</f>
        <v>138.5</v>
      </c>
      <c r="I698" s="150">
        <f>I699</f>
        <v>0</v>
      </c>
      <c r="J698" s="150">
        <f>J699</f>
        <v>0</v>
      </c>
    </row>
    <row r="699" spans="2:10" ht="12.75" customHeight="1" hidden="1">
      <c r="B699" s="161" t="s">
        <v>448</v>
      </c>
      <c r="C699" s="109" t="s">
        <v>223</v>
      </c>
      <c r="D699" s="109" t="s">
        <v>231</v>
      </c>
      <c r="E699" s="159" t="s">
        <v>517</v>
      </c>
      <c r="F699" s="109"/>
      <c r="G699" s="109"/>
      <c r="H699" s="150">
        <f>H700</f>
        <v>138.5</v>
      </c>
      <c r="I699" s="150">
        <f>I700</f>
        <v>0</v>
      </c>
      <c r="J699" s="150">
        <f>J700</f>
        <v>0</v>
      </c>
    </row>
    <row r="700" spans="2:10" ht="12.75" customHeight="1" hidden="1">
      <c r="B700" s="161" t="s">
        <v>449</v>
      </c>
      <c r="C700" s="109" t="s">
        <v>223</v>
      </c>
      <c r="D700" s="109" t="s">
        <v>231</v>
      </c>
      <c r="E700" s="159" t="s">
        <v>517</v>
      </c>
      <c r="F700" s="109" t="s">
        <v>356</v>
      </c>
      <c r="G700" s="109"/>
      <c r="H700" s="150">
        <f>H701+H702</f>
        <v>138.5</v>
      </c>
      <c r="I700" s="150">
        <f>I701+I702</f>
        <v>0</v>
      </c>
      <c r="J700" s="150">
        <f>J701+J702</f>
        <v>0</v>
      </c>
    </row>
    <row r="701" spans="2:10" ht="12.75" customHeight="1" hidden="1">
      <c r="B701" s="161" t="s">
        <v>270</v>
      </c>
      <c r="C701" s="109" t="s">
        <v>223</v>
      </c>
      <c r="D701" s="109" t="s">
        <v>231</v>
      </c>
      <c r="E701" s="159" t="s">
        <v>517</v>
      </c>
      <c r="F701" s="109">
        <v>610</v>
      </c>
      <c r="G701" s="109" t="s">
        <v>294</v>
      </c>
      <c r="H701" s="150">
        <f>'Прил. 8'!I935</f>
        <v>138.5</v>
      </c>
      <c r="I701" s="150">
        <f>'Прил. 8'!J935</f>
        <v>0</v>
      </c>
      <c r="J701" s="150">
        <f>'Прил. 8'!K935</f>
        <v>0</v>
      </c>
    </row>
    <row r="702" spans="2:10" ht="14.25" customHeight="1" hidden="1">
      <c r="B702" s="161" t="s">
        <v>271</v>
      </c>
      <c r="C702" s="109" t="s">
        <v>223</v>
      </c>
      <c r="D702" s="109" t="s">
        <v>231</v>
      </c>
      <c r="E702" s="159" t="s">
        <v>517</v>
      </c>
      <c r="F702" s="109">
        <v>610</v>
      </c>
      <c r="G702" s="109" t="s">
        <v>326</v>
      </c>
      <c r="H702" s="150"/>
      <c r="I702" s="150"/>
      <c r="J702" s="150"/>
    </row>
    <row r="703" spans="2:10" ht="12.75" customHeight="1" hidden="1">
      <c r="B703" s="161"/>
      <c r="C703" s="109"/>
      <c r="D703" s="109"/>
      <c r="E703" s="157"/>
      <c r="F703" s="109"/>
      <c r="G703" s="109"/>
      <c r="H703" s="150">
        <f>H705</f>
        <v>0</v>
      </c>
      <c r="I703" s="150"/>
      <c r="J703" s="150"/>
    </row>
    <row r="704" spans="2:10" ht="12.75" customHeight="1" hidden="1">
      <c r="B704" s="161"/>
      <c r="C704" s="109"/>
      <c r="D704" s="109"/>
      <c r="E704" s="157"/>
      <c r="F704" s="109"/>
      <c r="G704" s="109"/>
      <c r="H704" s="150">
        <f>H705</f>
        <v>0</v>
      </c>
      <c r="I704" s="150"/>
      <c r="J704" s="150"/>
    </row>
    <row r="705" spans="2:10" ht="12.75" customHeight="1" hidden="1">
      <c r="B705" s="161"/>
      <c r="C705" s="109"/>
      <c r="D705" s="109"/>
      <c r="E705" s="157"/>
      <c r="F705" s="109" t="s">
        <v>356</v>
      </c>
      <c r="G705" s="109"/>
      <c r="H705" s="150">
        <f>H706</f>
        <v>0</v>
      </c>
      <c r="I705" s="150"/>
      <c r="J705" s="150"/>
    </row>
    <row r="706" spans="2:10" ht="12.75" customHeight="1" hidden="1">
      <c r="B706" s="161"/>
      <c r="C706" s="109"/>
      <c r="D706" s="109"/>
      <c r="E706" s="157"/>
      <c r="F706" s="109">
        <v>610</v>
      </c>
      <c r="G706" s="109"/>
      <c r="H706" s="150">
        <f>H707</f>
        <v>0</v>
      </c>
      <c r="I706" s="150"/>
      <c r="J706" s="150"/>
    </row>
    <row r="707" spans="2:10" ht="14.25" customHeight="1" hidden="1">
      <c r="B707" s="161"/>
      <c r="C707" s="109"/>
      <c r="D707" s="109"/>
      <c r="E707" s="157"/>
      <c r="F707" s="109">
        <v>610</v>
      </c>
      <c r="G707" s="109">
        <v>2</v>
      </c>
      <c r="H707" s="150"/>
      <c r="I707" s="150"/>
      <c r="J707" s="150"/>
    </row>
    <row r="708" spans="2:10" ht="12.75" customHeight="1" hidden="1">
      <c r="B708" s="161"/>
      <c r="C708" s="109"/>
      <c r="D708" s="109"/>
      <c r="E708" s="157"/>
      <c r="F708" s="109"/>
      <c r="G708" s="109"/>
      <c r="H708" s="150">
        <f>H710</f>
        <v>0</v>
      </c>
      <c r="I708" s="150"/>
      <c r="J708" s="150"/>
    </row>
    <row r="709" spans="2:10" ht="12.75" customHeight="1" hidden="1">
      <c r="B709" s="198"/>
      <c r="C709" s="109"/>
      <c r="D709" s="109"/>
      <c r="E709" s="157"/>
      <c r="F709" s="109"/>
      <c r="G709" s="109"/>
      <c r="H709" s="150">
        <f>H710</f>
        <v>0</v>
      </c>
      <c r="I709" s="150"/>
      <c r="J709" s="150"/>
    </row>
    <row r="710" spans="2:10" ht="12.75" customHeight="1" hidden="1">
      <c r="B710" s="164"/>
      <c r="C710" s="109"/>
      <c r="D710" s="109"/>
      <c r="E710" s="157"/>
      <c r="F710" s="162">
        <v>300</v>
      </c>
      <c r="G710" s="109"/>
      <c r="H710" s="150">
        <f>H711</f>
        <v>0</v>
      </c>
      <c r="I710" s="150"/>
      <c r="J710" s="150"/>
    </row>
    <row r="711" spans="2:10" ht="12.75" customHeight="1" hidden="1">
      <c r="B711" s="164"/>
      <c r="C711" s="109"/>
      <c r="D711" s="109"/>
      <c r="E711" s="157"/>
      <c r="F711" s="162">
        <v>320</v>
      </c>
      <c r="G711" s="109"/>
      <c r="H711" s="150">
        <f>H712+H713</f>
        <v>0</v>
      </c>
      <c r="I711" s="150"/>
      <c r="J711" s="150"/>
    </row>
    <row r="712" spans="2:10" ht="14.25" customHeight="1" hidden="1">
      <c r="B712" s="161"/>
      <c r="C712" s="109"/>
      <c r="D712" s="109"/>
      <c r="E712" s="157"/>
      <c r="F712" s="162">
        <v>320</v>
      </c>
      <c r="G712" s="109">
        <v>2</v>
      </c>
      <c r="H712" s="150"/>
      <c r="I712" s="150"/>
      <c r="J712" s="150"/>
    </row>
    <row r="713" spans="2:10" ht="12.75" customHeight="1" hidden="1">
      <c r="B713" s="161"/>
      <c r="C713" s="109"/>
      <c r="D713" s="109"/>
      <c r="E713" s="157"/>
      <c r="F713" s="162">
        <v>320</v>
      </c>
      <c r="G713" s="109" t="s">
        <v>326</v>
      </c>
      <c r="H713" s="150">
        <v>0</v>
      </c>
      <c r="I713" s="150"/>
      <c r="J713" s="150"/>
    </row>
    <row r="714" spans="2:10" ht="12.75" customHeight="1" hidden="1">
      <c r="B714" s="161"/>
      <c r="C714" s="109"/>
      <c r="D714" s="109"/>
      <c r="E714" s="157"/>
      <c r="F714" s="109"/>
      <c r="G714" s="109"/>
      <c r="H714" s="150">
        <f>H716</f>
        <v>0</v>
      </c>
      <c r="I714" s="150"/>
      <c r="J714" s="150"/>
    </row>
    <row r="715" spans="2:10" ht="12.75" customHeight="1" hidden="1">
      <c r="B715" s="161"/>
      <c r="C715" s="109"/>
      <c r="D715" s="109"/>
      <c r="E715" s="157"/>
      <c r="F715" s="109"/>
      <c r="G715" s="109"/>
      <c r="H715" s="150">
        <f>H716</f>
        <v>0</v>
      </c>
      <c r="I715" s="150"/>
      <c r="J715" s="150"/>
    </row>
    <row r="716" spans="2:10" ht="12.75" customHeight="1" hidden="1">
      <c r="B716" s="164"/>
      <c r="C716" s="109"/>
      <c r="D716" s="109"/>
      <c r="E716" s="157"/>
      <c r="F716" s="109" t="s">
        <v>287</v>
      </c>
      <c r="G716" s="109"/>
      <c r="H716" s="150">
        <f>H717</f>
        <v>0</v>
      </c>
      <c r="I716" s="150"/>
      <c r="J716" s="150"/>
    </row>
    <row r="717" spans="2:10" ht="12.75" customHeight="1" hidden="1">
      <c r="B717" s="164"/>
      <c r="C717" s="109"/>
      <c r="D717" s="109"/>
      <c r="E717" s="157"/>
      <c r="F717" s="109" t="s">
        <v>289</v>
      </c>
      <c r="G717" s="109"/>
      <c r="H717" s="150">
        <f>H718</f>
        <v>0</v>
      </c>
      <c r="I717" s="150"/>
      <c r="J717" s="150"/>
    </row>
    <row r="718" spans="2:10" ht="14.25" customHeight="1" hidden="1">
      <c r="B718" s="161"/>
      <c r="C718" s="109"/>
      <c r="D718" s="109"/>
      <c r="E718" s="157"/>
      <c r="F718" s="109" t="s">
        <v>289</v>
      </c>
      <c r="G718" s="109">
        <v>2</v>
      </c>
      <c r="H718" s="150"/>
      <c r="I718" s="150"/>
      <c r="J718" s="150"/>
    </row>
    <row r="719" spans="2:10" ht="12.75" customHeight="1" hidden="1">
      <c r="B719" s="148"/>
      <c r="C719" s="109"/>
      <c r="D719" s="109"/>
      <c r="E719" s="157"/>
      <c r="F719" s="109"/>
      <c r="G719" s="109"/>
      <c r="H719" s="150">
        <f>H720+H749+H768</f>
        <v>20</v>
      </c>
      <c r="I719" s="150"/>
      <c r="J719" s="150"/>
    </row>
    <row r="720" spans="2:10" ht="12.75" customHeight="1" hidden="1">
      <c r="B720" s="164"/>
      <c r="C720" s="109"/>
      <c r="D720" s="109"/>
      <c r="E720" s="157"/>
      <c r="F720" s="109"/>
      <c r="G720" s="109"/>
      <c r="H720" s="150">
        <f>H721+H729+H734+H739+H744</f>
        <v>0</v>
      </c>
      <c r="I720" s="150"/>
      <c r="J720" s="150"/>
    </row>
    <row r="721" spans="2:10" ht="25.5" customHeight="1" hidden="1">
      <c r="B721" s="164"/>
      <c r="C721" s="109"/>
      <c r="D721" s="109"/>
      <c r="E721" s="157"/>
      <c r="F721" s="109"/>
      <c r="G721" s="109"/>
      <c r="H721" s="150">
        <f>H722</f>
        <v>0</v>
      </c>
      <c r="I721" s="150"/>
      <c r="J721" s="150"/>
    </row>
    <row r="722" spans="2:10" ht="12.75" customHeight="1" hidden="1">
      <c r="B722" s="166"/>
      <c r="C722" s="109"/>
      <c r="D722" s="109"/>
      <c r="E722" s="157"/>
      <c r="F722" s="109"/>
      <c r="G722" s="109"/>
      <c r="H722" s="150">
        <f>H726+H723</f>
        <v>0</v>
      </c>
      <c r="I722" s="150"/>
      <c r="J722" s="150"/>
    </row>
    <row r="723" spans="2:10" ht="25.5" customHeight="1" hidden="1">
      <c r="B723" s="161"/>
      <c r="C723" s="109"/>
      <c r="D723" s="109"/>
      <c r="E723" s="157"/>
      <c r="F723" s="109" t="s">
        <v>279</v>
      </c>
      <c r="G723" s="109"/>
      <c r="H723" s="150">
        <f>H724</f>
        <v>0</v>
      </c>
      <c r="I723" s="150"/>
      <c r="J723" s="150"/>
    </row>
    <row r="724" spans="2:10" ht="12.75" customHeight="1" hidden="1">
      <c r="B724" s="161"/>
      <c r="C724" s="109"/>
      <c r="D724" s="109"/>
      <c r="E724" s="157"/>
      <c r="F724" s="109" t="s">
        <v>347</v>
      </c>
      <c r="G724" s="109"/>
      <c r="H724" s="150">
        <f>H725</f>
        <v>0</v>
      </c>
      <c r="I724" s="150"/>
      <c r="J724" s="150"/>
    </row>
    <row r="725" spans="2:10" ht="14.25" customHeight="1" hidden="1">
      <c r="B725" s="161"/>
      <c r="C725" s="109"/>
      <c r="D725" s="109"/>
      <c r="E725" s="157"/>
      <c r="F725" s="109" t="s">
        <v>347</v>
      </c>
      <c r="G725" s="109">
        <v>2</v>
      </c>
      <c r="H725" s="150"/>
      <c r="I725" s="150"/>
      <c r="J725" s="150"/>
    </row>
    <row r="726" spans="2:10" ht="12.75" customHeight="1" hidden="1">
      <c r="B726" s="164"/>
      <c r="C726" s="109"/>
      <c r="D726" s="109"/>
      <c r="E726" s="157"/>
      <c r="F726" s="109" t="s">
        <v>287</v>
      </c>
      <c r="G726" s="109"/>
      <c r="H726" s="150">
        <f>H727</f>
        <v>0</v>
      </c>
      <c r="I726" s="150"/>
      <c r="J726" s="150"/>
    </row>
    <row r="727" spans="2:10" ht="12.75" customHeight="1" hidden="1">
      <c r="B727" s="164"/>
      <c r="C727" s="109"/>
      <c r="D727" s="109"/>
      <c r="E727" s="157"/>
      <c r="F727" s="109" t="s">
        <v>289</v>
      </c>
      <c r="G727" s="109"/>
      <c r="H727" s="150">
        <f>H728</f>
        <v>0</v>
      </c>
      <c r="I727" s="150"/>
      <c r="J727" s="150"/>
    </row>
    <row r="728" spans="2:10" ht="14.25" customHeight="1" hidden="1">
      <c r="B728" s="161"/>
      <c r="C728" s="109"/>
      <c r="D728" s="109"/>
      <c r="E728" s="157"/>
      <c r="F728" s="109" t="s">
        <v>289</v>
      </c>
      <c r="G728" s="109">
        <v>2</v>
      </c>
      <c r="H728" s="150"/>
      <c r="I728" s="150"/>
      <c r="J728" s="150"/>
    </row>
    <row r="729" spans="2:10" ht="25.5" customHeight="1" hidden="1">
      <c r="B729" s="161"/>
      <c r="C729" s="109"/>
      <c r="D729" s="109"/>
      <c r="E729" s="157"/>
      <c r="F729" s="109"/>
      <c r="G729" s="109"/>
      <c r="H729" s="150">
        <f>H731</f>
        <v>0</v>
      </c>
      <c r="I729" s="150"/>
      <c r="J729" s="150"/>
    </row>
    <row r="730" spans="2:10" ht="12.75" customHeight="1" hidden="1">
      <c r="B730" s="166"/>
      <c r="C730" s="109"/>
      <c r="D730" s="109"/>
      <c r="E730" s="157"/>
      <c r="F730" s="109"/>
      <c r="G730" s="109"/>
      <c r="H730" s="150">
        <f>H731</f>
        <v>0</v>
      </c>
      <c r="I730" s="150"/>
      <c r="J730" s="150"/>
    </row>
    <row r="731" spans="2:10" ht="12.75" customHeight="1" hidden="1">
      <c r="B731" s="164"/>
      <c r="C731" s="109"/>
      <c r="D731" s="109"/>
      <c r="E731" s="157"/>
      <c r="F731" s="109" t="s">
        <v>287</v>
      </c>
      <c r="G731" s="109"/>
      <c r="H731" s="150">
        <f>H732</f>
        <v>0</v>
      </c>
      <c r="I731" s="150"/>
      <c r="J731" s="150"/>
    </row>
    <row r="732" spans="2:10" ht="12.75" customHeight="1" hidden="1">
      <c r="B732" s="164"/>
      <c r="C732" s="109"/>
      <c r="D732" s="109"/>
      <c r="E732" s="157"/>
      <c r="F732" s="109" t="s">
        <v>289</v>
      </c>
      <c r="G732" s="109"/>
      <c r="H732" s="150">
        <f>H733</f>
        <v>0</v>
      </c>
      <c r="I732" s="150"/>
      <c r="J732" s="150"/>
    </row>
    <row r="733" spans="2:10" ht="14.25" customHeight="1" hidden="1">
      <c r="B733" s="161"/>
      <c r="C733" s="109"/>
      <c r="D733" s="109"/>
      <c r="E733" s="157"/>
      <c r="F733" s="109" t="s">
        <v>289</v>
      </c>
      <c r="G733" s="109" t="s">
        <v>294</v>
      </c>
      <c r="H733" s="150"/>
      <c r="I733" s="150"/>
      <c r="J733" s="150"/>
    </row>
    <row r="734" spans="2:10" ht="25.5" customHeight="1" hidden="1">
      <c r="B734" s="161"/>
      <c r="C734" s="109"/>
      <c r="D734" s="109"/>
      <c r="E734" s="157"/>
      <c r="F734" s="109"/>
      <c r="G734" s="109"/>
      <c r="H734" s="150">
        <f>H736</f>
        <v>0</v>
      </c>
      <c r="I734" s="150"/>
      <c r="J734" s="150"/>
    </row>
    <row r="735" spans="2:10" ht="12.75" customHeight="1" hidden="1">
      <c r="B735" s="161"/>
      <c r="C735" s="109"/>
      <c r="D735" s="109"/>
      <c r="E735" s="157"/>
      <c r="F735" s="109"/>
      <c r="G735" s="109"/>
      <c r="H735" s="150">
        <f>H736</f>
        <v>0</v>
      </c>
      <c r="I735" s="150"/>
      <c r="J735" s="150"/>
    </row>
    <row r="736" spans="2:10" ht="12.75" customHeight="1" hidden="1">
      <c r="B736" s="164"/>
      <c r="C736" s="109"/>
      <c r="D736" s="109"/>
      <c r="E736" s="157"/>
      <c r="F736" s="109" t="s">
        <v>287</v>
      </c>
      <c r="G736" s="109"/>
      <c r="H736" s="150">
        <f>H737</f>
        <v>0</v>
      </c>
      <c r="I736" s="150"/>
      <c r="J736" s="150"/>
    </row>
    <row r="737" spans="2:10" ht="12.75" customHeight="1" hidden="1">
      <c r="B737" s="164"/>
      <c r="C737" s="109"/>
      <c r="D737" s="109"/>
      <c r="E737" s="157"/>
      <c r="F737" s="109" t="s">
        <v>289</v>
      </c>
      <c r="G737" s="109"/>
      <c r="H737" s="150">
        <f>H738</f>
        <v>0</v>
      </c>
      <c r="I737" s="150"/>
      <c r="J737" s="150"/>
    </row>
    <row r="738" spans="2:10" ht="14.25" customHeight="1" hidden="1">
      <c r="B738" s="161"/>
      <c r="C738" s="109"/>
      <c r="D738" s="109"/>
      <c r="E738" s="157"/>
      <c r="F738" s="109" t="s">
        <v>289</v>
      </c>
      <c r="G738" s="109">
        <v>2</v>
      </c>
      <c r="H738" s="150"/>
      <c r="I738" s="150"/>
      <c r="J738" s="150"/>
    </row>
    <row r="739" spans="2:10" ht="12.75" customHeight="1" hidden="1">
      <c r="B739" s="161"/>
      <c r="C739" s="109"/>
      <c r="D739" s="109"/>
      <c r="E739" s="157"/>
      <c r="F739" s="109"/>
      <c r="G739" s="109"/>
      <c r="H739" s="150">
        <f>H741</f>
        <v>0</v>
      </c>
      <c r="I739" s="150"/>
      <c r="J739" s="150"/>
    </row>
    <row r="740" spans="2:10" ht="12.75" customHeight="1" hidden="1">
      <c r="B740" s="161"/>
      <c r="C740" s="109"/>
      <c r="D740" s="109"/>
      <c r="E740" s="157"/>
      <c r="F740" s="109"/>
      <c r="G740" s="109"/>
      <c r="H740" s="150">
        <f>H741</f>
        <v>0</v>
      </c>
      <c r="I740" s="150"/>
      <c r="J740" s="150"/>
    </row>
    <row r="741" spans="2:10" ht="12.75" customHeight="1" hidden="1">
      <c r="B741" s="164"/>
      <c r="C741" s="109"/>
      <c r="D741" s="109"/>
      <c r="E741" s="157"/>
      <c r="F741" s="109" t="s">
        <v>287</v>
      </c>
      <c r="G741" s="109"/>
      <c r="H741" s="150">
        <f>H742</f>
        <v>0</v>
      </c>
      <c r="I741" s="150"/>
      <c r="J741" s="150"/>
    </row>
    <row r="742" spans="2:10" ht="12.75" customHeight="1" hidden="1">
      <c r="B742" s="164"/>
      <c r="C742" s="109"/>
      <c r="D742" s="109"/>
      <c r="E742" s="157"/>
      <c r="F742" s="109" t="s">
        <v>289</v>
      </c>
      <c r="G742" s="109"/>
      <c r="H742" s="150">
        <f>H743</f>
        <v>0</v>
      </c>
      <c r="I742" s="150"/>
      <c r="J742" s="150"/>
    </row>
    <row r="743" spans="2:10" ht="14.25" customHeight="1" hidden="1">
      <c r="B743" s="161"/>
      <c r="C743" s="109"/>
      <c r="D743" s="109"/>
      <c r="E743" s="157"/>
      <c r="F743" s="109" t="s">
        <v>289</v>
      </c>
      <c r="G743" s="109">
        <v>2</v>
      </c>
      <c r="H743" s="150"/>
      <c r="I743" s="150"/>
      <c r="J743" s="150"/>
    </row>
    <row r="744" spans="2:10" ht="12.75" customHeight="1" hidden="1">
      <c r="B744" s="161"/>
      <c r="C744" s="109"/>
      <c r="D744" s="109"/>
      <c r="E744" s="157"/>
      <c r="F744" s="109"/>
      <c r="G744" s="109"/>
      <c r="H744" s="150">
        <f>H746</f>
        <v>0</v>
      </c>
      <c r="I744" s="150"/>
      <c r="J744" s="150"/>
    </row>
    <row r="745" spans="2:10" ht="12.75" customHeight="1" hidden="1">
      <c r="B745" s="161"/>
      <c r="C745" s="109"/>
      <c r="D745" s="109"/>
      <c r="E745" s="157"/>
      <c r="F745" s="109"/>
      <c r="G745" s="109"/>
      <c r="H745" s="150">
        <f>H746</f>
        <v>0</v>
      </c>
      <c r="I745" s="150"/>
      <c r="J745" s="150"/>
    </row>
    <row r="746" spans="2:10" ht="12.75" customHeight="1" hidden="1">
      <c r="B746" s="164"/>
      <c r="C746" s="109"/>
      <c r="D746" s="109"/>
      <c r="E746" s="157"/>
      <c r="F746" s="109" t="s">
        <v>287</v>
      </c>
      <c r="G746" s="109"/>
      <c r="H746" s="150">
        <f>H747</f>
        <v>0</v>
      </c>
      <c r="I746" s="150"/>
      <c r="J746" s="150"/>
    </row>
    <row r="747" spans="2:10" ht="12.75" customHeight="1" hidden="1">
      <c r="B747" s="164"/>
      <c r="C747" s="109"/>
      <c r="D747" s="109"/>
      <c r="E747" s="157"/>
      <c r="F747" s="109" t="s">
        <v>289</v>
      </c>
      <c r="G747" s="109"/>
      <c r="H747" s="150">
        <f>H748</f>
        <v>0</v>
      </c>
      <c r="I747" s="150"/>
      <c r="J747" s="150"/>
    </row>
    <row r="748" spans="2:10" ht="14.25" customHeight="1" hidden="1">
      <c r="B748" s="161"/>
      <c r="C748" s="109"/>
      <c r="D748" s="109"/>
      <c r="E748" s="157"/>
      <c r="F748" s="109" t="s">
        <v>289</v>
      </c>
      <c r="G748" s="109">
        <v>2</v>
      </c>
      <c r="H748" s="150"/>
      <c r="I748" s="150"/>
      <c r="J748" s="150"/>
    </row>
    <row r="749" spans="2:10" ht="12.75" customHeight="1" hidden="1">
      <c r="B749" s="161"/>
      <c r="C749" s="109"/>
      <c r="D749" s="109"/>
      <c r="E749" s="157"/>
      <c r="F749" s="109"/>
      <c r="G749" s="109"/>
      <c r="H749" s="150">
        <f>H750+H755+H760</f>
        <v>0</v>
      </c>
      <c r="I749" s="150"/>
      <c r="J749" s="150"/>
    </row>
    <row r="750" spans="2:10" ht="25.5" customHeight="1" hidden="1">
      <c r="B750" s="161"/>
      <c r="C750" s="109"/>
      <c r="D750" s="109"/>
      <c r="E750" s="157"/>
      <c r="F750" s="109"/>
      <c r="G750" s="109"/>
      <c r="H750" s="150">
        <f>H751</f>
        <v>0</v>
      </c>
      <c r="I750" s="150"/>
      <c r="J750" s="150"/>
    </row>
    <row r="751" spans="2:10" ht="12.75" customHeight="1" hidden="1">
      <c r="B751" s="161"/>
      <c r="C751" s="109"/>
      <c r="D751" s="109"/>
      <c r="E751" s="157"/>
      <c r="F751" s="109"/>
      <c r="G751" s="109"/>
      <c r="H751" s="150">
        <f>H752</f>
        <v>0</v>
      </c>
      <c r="I751" s="150"/>
      <c r="J751" s="150"/>
    </row>
    <row r="752" spans="2:10" ht="12.75" customHeight="1" hidden="1">
      <c r="B752" s="164"/>
      <c r="C752" s="109"/>
      <c r="D752" s="109"/>
      <c r="E752" s="157"/>
      <c r="F752" s="109" t="s">
        <v>287</v>
      </c>
      <c r="G752" s="109"/>
      <c r="H752" s="150">
        <f>H753</f>
        <v>0</v>
      </c>
      <c r="I752" s="150"/>
      <c r="J752" s="150"/>
    </row>
    <row r="753" spans="2:10" ht="12.75" customHeight="1" hidden="1">
      <c r="B753" s="164"/>
      <c r="C753" s="109"/>
      <c r="D753" s="109"/>
      <c r="E753" s="157"/>
      <c r="F753" s="109" t="s">
        <v>289</v>
      </c>
      <c r="G753" s="109"/>
      <c r="H753" s="150">
        <f>H754</f>
        <v>0</v>
      </c>
      <c r="I753" s="150"/>
      <c r="J753" s="150"/>
    </row>
    <row r="754" spans="2:10" ht="14.25" customHeight="1" hidden="1">
      <c r="B754" s="161"/>
      <c r="C754" s="109"/>
      <c r="D754" s="109"/>
      <c r="E754" s="157"/>
      <c r="F754" s="109" t="s">
        <v>289</v>
      </c>
      <c r="G754" s="109">
        <v>2</v>
      </c>
      <c r="H754" s="150"/>
      <c r="I754" s="150"/>
      <c r="J754" s="150"/>
    </row>
    <row r="755" spans="2:10" ht="25.5" customHeight="1" hidden="1">
      <c r="B755" s="161"/>
      <c r="C755" s="109"/>
      <c r="D755" s="109"/>
      <c r="E755" s="157"/>
      <c r="F755" s="109"/>
      <c r="G755" s="109"/>
      <c r="H755" s="150">
        <f>H757</f>
        <v>0</v>
      </c>
      <c r="I755" s="150"/>
      <c r="J755" s="150"/>
    </row>
    <row r="756" spans="2:10" ht="12.75" customHeight="1" hidden="1">
      <c r="B756" s="161"/>
      <c r="C756" s="109"/>
      <c r="D756" s="109"/>
      <c r="E756" s="157"/>
      <c r="F756" s="109"/>
      <c r="G756" s="109"/>
      <c r="H756" s="150">
        <f>H757</f>
        <v>0</v>
      </c>
      <c r="I756" s="150"/>
      <c r="J756" s="150"/>
    </row>
    <row r="757" spans="2:10" ht="12.75" customHeight="1" hidden="1">
      <c r="B757" s="164"/>
      <c r="C757" s="109"/>
      <c r="D757" s="109"/>
      <c r="E757" s="157"/>
      <c r="F757" s="109" t="s">
        <v>287</v>
      </c>
      <c r="G757" s="109"/>
      <c r="H757" s="150">
        <f>H758</f>
        <v>0</v>
      </c>
      <c r="I757" s="150"/>
      <c r="J757" s="150"/>
    </row>
    <row r="758" spans="2:10" ht="12.75" customHeight="1" hidden="1">
      <c r="B758" s="164"/>
      <c r="C758" s="109"/>
      <c r="D758" s="109"/>
      <c r="E758" s="157"/>
      <c r="F758" s="109" t="s">
        <v>289</v>
      </c>
      <c r="G758" s="109"/>
      <c r="H758" s="150">
        <f>H759</f>
        <v>0</v>
      </c>
      <c r="I758" s="150"/>
      <c r="J758" s="150"/>
    </row>
    <row r="759" spans="2:10" ht="14.25" customHeight="1" hidden="1">
      <c r="B759" s="161"/>
      <c r="C759" s="109"/>
      <c r="D759" s="109"/>
      <c r="E759" s="157"/>
      <c r="F759" s="109" t="s">
        <v>289</v>
      </c>
      <c r="G759" s="109">
        <v>2</v>
      </c>
      <c r="H759" s="150"/>
      <c r="I759" s="150"/>
      <c r="J759" s="150"/>
    </row>
    <row r="760" spans="2:10" ht="25.5" customHeight="1" hidden="1">
      <c r="B760" s="161"/>
      <c r="C760" s="109"/>
      <c r="D760" s="109"/>
      <c r="E760" s="157"/>
      <c r="F760" s="109"/>
      <c r="G760" s="109"/>
      <c r="H760" s="150">
        <f>H765+H762</f>
        <v>0</v>
      </c>
      <c r="I760" s="150"/>
      <c r="J760" s="150"/>
    </row>
    <row r="761" spans="2:10" ht="12.75" customHeight="1" hidden="1">
      <c r="B761" s="161"/>
      <c r="C761" s="109"/>
      <c r="D761" s="109"/>
      <c r="E761" s="157"/>
      <c r="F761" s="109"/>
      <c r="G761" s="109"/>
      <c r="H761" s="150">
        <f>H762+H765</f>
        <v>0</v>
      </c>
      <c r="I761" s="150"/>
      <c r="J761" s="150"/>
    </row>
    <row r="762" spans="2:10" ht="25.5" customHeight="1" hidden="1">
      <c r="B762" s="161"/>
      <c r="C762" s="109"/>
      <c r="D762" s="109"/>
      <c r="E762" s="157"/>
      <c r="F762" s="109" t="s">
        <v>279</v>
      </c>
      <c r="G762" s="109"/>
      <c r="H762" s="150">
        <f>H763</f>
        <v>0</v>
      </c>
      <c r="I762" s="150"/>
      <c r="J762" s="150"/>
    </row>
    <row r="763" spans="2:10" ht="12.75" customHeight="1" hidden="1">
      <c r="B763" s="161"/>
      <c r="C763" s="109"/>
      <c r="D763" s="109"/>
      <c r="E763" s="157"/>
      <c r="F763" s="109" t="s">
        <v>347</v>
      </c>
      <c r="G763" s="109"/>
      <c r="H763" s="150">
        <f>H764</f>
        <v>0</v>
      </c>
      <c r="I763" s="150"/>
      <c r="J763" s="150"/>
    </row>
    <row r="764" spans="2:10" ht="14.25" customHeight="1" hidden="1">
      <c r="B764" s="161"/>
      <c r="C764" s="109"/>
      <c r="D764" s="109"/>
      <c r="E764" s="157"/>
      <c r="F764" s="109" t="s">
        <v>347</v>
      </c>
      <c r="G764" s="109">
        <v>2</v>
      </c>
      <c r="H764" s="150"/>
      <c r="I764" s="150"/>
      <c r="J764" s="150"/>
    </row>
    <row r="765" spans="2:10" ht="12.75" customHeight="1" hidden="1">
      <c r="B765" s="164"/>
      <c r="C765" s="109"/>
      <c r="D765" s="109"/>
      <c r="E765" s="157"/>
      <c r="F765" s="109" t="s">
        <v>287</v>
      </c>
      <c r="G765" s="109"/>
      <c r="H765" s="150">
        <f>H766</f>
        <v>0</v>
      </c>
      <c r="I765" s="150"/>
      <c r="J765" s="150"/>
    </row>
    <row r="766" spans="2:10" ht="12.75" customHeight="1" hidden="1">
      <c r="B766" s="164"/>
      <c r="C766" s="109"/>
      <c r="D766" s="109"/>
      <c r="E766" s="157"/>
      <c r="F766" s="109" t="s">
        <v>289</v>
      </c>
      <c r="G766" s="109"/>
      <c r="H766" s="150">
        <f>H767</f>
        <v>0</v>
      </c>
      <c r="I766" s="150"/>
      <c r="J766" s="150"/>
    </row>
    <row r="767" spans="2:10" ht="14.25" customHeight="1" hidden="1">
      <c r="B767" s="161"/>
      <c r="C767" s="109"/>
      <c r="D767" s="109"/>
      <c r="E767" s="157"/>
      <c r="F767" s="109" t="s">
        <v>289</v>
      </c>
      <c r="G767" s="109">
        <v>2</v>
      </c>
      <c r="H767" s="150"/>
      <c r="I767" s="150"/>
      <c r="J767" s="150"/>
    </row>
    <row r="768" spans="2:10" ht="26.25" customHeight="1">
      <c r="B768" s="244" t="s">
        <v>519</v>
      </c>
      <c r="C768" s="109" t="s">
        <v>223</v>
      </c>
      <c r="D768" s="109" t="s">
        <v>231</v>
      </c>
      <c r="E768" s="157" t="s">
        <v>520</v>
      </c>
      <c r="F768" s="109"/>
      <c r="G768" s="109"/>
      <c r="H768" s="150">
        <f>H769</f>
        <v>20</v>
      </c>
      <c r="I768" s="150">
        <f>I769</f>
        <v>20</v>
      </c>
      <c r="J768" s="150">
        <f>J769</f>
        <v>20</v>
      </c>
    </row>
    <row r="769" spans="2:10" ht="15.75" customHeight="1">
      <c r="B769" s="161" t="s">
        <v>521</v>
      </c>
      <c r="C769" s="109" t="s">
        <v>223</v>
      </c>
      <c r="D769" s="109" t="s">
        <v>231</v>
      </c>
      <c r="E769" s="157" t="s">
        <v>522</v>
      </c>
      <c r="F769" s="109"/>
      <c r="G769" s="109"/>
      <c r="H769" s="150">
        <f>H771</f>
        <v>20</v>
      </c>
      <c r="I769" s="150">
        <f>I771</f>
        <v>20</v>
      </c>
      <c r="J769" s="150">
        <f>J771</f>
        <v>20</v>
      </c>
    </row>
    <row r="770" spans="2:10" ht="14.25" customHeight="1" hidden="1">
      <c r="B770" s="161"/>
      <c r="C770" s="109"/>
      <c r="D770" s="109"/>
      <c r="E770" s="157"/>
      <c r="F770" s="109"/>
      <c r="G770" s="109"/>
      <c r="H770" s="150">
        <f>H771</f>
        <v>20</v>
      </c>
      <c r="I770" s="150"/>
      <c r="J770" s="150"/>
    </row>
    <row r="771" spans="2:10" ht="12.75" customHeight="1">
      <c r="B771" s="164" t="s">
        <v>286</v>
      </c>
      <c r="C771" s="109" t="s">
        <v>223</v>
      </c>
      <c r="D771" s="109" t="s">
        <v>231</v>
      </c>
      <c r="E771" s="157" t="s">
        <v>522</v>
      </c>
      <c r="F771" s="109" t="s">
        <v>287</v>
      </c>
      <c r="G771" s="109"/>
      <c r="H771" s="150">
        <f>H772</f>
        <v>20</v>
      </c>
      <c r="I771" s="150">
        <f>I772</f>
        <v>20</v>
      </c>
      <c r="J771" s="150">
        <f>J772</f>
        <v>20</v>
      </c>
    </row>
    <row r="772" spans="2:10" ht="12.75" customHeight="1">
      <c r="B772" s="164" t="s">
        <v>288</v>
      </c>
      <c r="C772" s="109" t="s">
        <v>223</v>
      </c>
      <c r="D772" s="109" t="s">
        <v>231</v>
      </c>
      <c r="E772" s="157" t="s">
        <v>522</v>
      </c>
      <c r="F772" s="109" t="s">
        <v>289</v>
      </c>
      <c r="G772" s="109"/>
      <c r="H772" s="150">
        <f>H773</f>
        <v>20</v>
      </c>
      <c r="I772" s="150">
        <f>I773</f>
        <v>20</v>
      </c>
      <c r="J772" s="150">
        <f>J773</f>
        <v>20</v>
      </c>
    </row>
    <row r="773" spans="2:10" ht="14.25" customHeight="1">
      <c r="B773" s="161" t="s">
        <v>270</v>
      </c>
      <c r="C773" s="109" t="s">
        <v>223</v>
      </c>
      <c r="D773" s="109" t="s">
        <v>231</v>
      </c>
      <c r="E773" s="157" t="s">
        <v>522</v>
      </c>
      <c r="F773" s="109" t="s">
        <v>289</v>
      </c>
      <c r="G773" s="109">
        <v>2</v>
      </c>
      <c r="H773" s="150">
        <f>'Прил. 8'!I941</f>
        <v>20</v>
      </c>
      <c r="I773" s="150">
        <f>'Прил. 8'!J941</f>
        <v>20</v>
      </c>
      <c r="J773" s="150">
        <f>'Прил. 8'!K941</f>
        <v>20</v>
      </c>
    </row>
    <row r="774" spans="2:10" ht="12.75" customHeight="1" hidden="1">
      <c r="B774" s="161"/>
      <c r="C774" s="109"/>
      <c r="D774" s="109"/>
      <c r="E774" s="157"/>
      <c r="F774" s="109"/>
      <c r="G774" s="109"/>
      <c r="H774" s="150"/>
      <c r="I774" s="150"/>
      <c r="J774" s="150"/>
    </row>
    <row r="775" spans="2:10" ht="12.75" customHeight="1" hidden="1">
      <c r="B775" s="161"/>
      <c r="C775" s="109"/>
      <c r="D775" s="109"/>
      <c r="E775" s="157"/>
      <c r="F775" s="109"/>
      <c r="G775" s="109"/>
      <c r="H775" s="150"/>
      <c r="I775" s="150"/>
      <c r="J775" s="150"/>
    </row>
    <row r="776" spans="2:10" ht="12.75" customHeight="1" hidden="1">
      <c r="B776" s="164"/>
      <c r="C776" s="109"/>
      <c r="D776" s="109"/>
      <c r="E776" s="157"/>
      <c r="F776" s="109"/>
      <c r="G776" s="109"/>
      <c r="H776" s="150"/>
      <c r="I776" s="150"/>
      <c r="J776" s="150"/>
    </row>
    <row r="777" spans="2:10" ht="12.75" customHeight="1" hidden="1">
      <c r="B777" s="164"/>
      <c r="C777" s="109"/>
      <c r="D777" s="109"/>
      <c r="E777" s="157"/>
      <c r="F777" s="109"/>
      <c r="G777" s="109"/>
      <c r="H777" s="150"/>
      <c r="I777" s="150"/>
      <c r="J777" s="150"/>
    </row>
    <row r="778" spans="2:10" ht="14.25" customHeight="1" hidden="1">
      <c r="B778" s="161"/>
      <c r="C778" s="109"/>
      <c r="D778" s="109"/>
      <c r="E778" s="157"/>
      <c r="F778" s="109"/>
      <c r="G778" s="109"/>
      <c r="H778" s="150"/>
      <c r="I778" s="150"/>
      <c r="J778" s="150"/>
    </row>
    <row r="779" spans="2:10" ht="12.75" customHeight="1" hidden="1">
      <c r="B779" s="161"/>
      <c r="C779" s="109"/>
      <c r="D779" s="109"/>
      <c r="E779" s="157"/>
      <c r="F779" s="109"/>
      <c r="G779" s="109"/>
      <c r="H779" s="150"/>
      <c r="I779" s="150"/>
      <c r="J779" s="150"/>
    </row>
    <row r="780" spans="2:10" ht="12.75" customHeight="1" hidden="1">
      <c r="B780" s="161"/>
      <c r="C780" s="109"/>
      <c r="D780" s="109"/>
      <c r="E780" s="157"/>
      <c r="F780" s="109"/>
      <c r="G780" s="109"/>
      <c r="H780" s="150"/>
      <c r="I780" s="150"/>
      <c r="J780" s="150"/>
    </row>
    <row r="781" spans="2:10" ht="12.75" customHeight="1" hidden="1">
      <c r="B781" s="164"/>
      <c r="C781" s="109"/>
      <c r="D781" s="109"/>
      <c r="E781" s="157"/>
      <c r="F781" s="109"/>
      <c r="G781" s="109"/>
      <c r="H781" s="150"/>
      <c r="I781" s="150"/>
      <c r="J781" s="150"/>
    </row>
    <row r="782" spans="2:10" ht="12.75" customHeight="1" hidden="1">
      <c r="B782" s="164"/>
      <c r="C782" s="109"/>
      <c r="D782" s="109"/>
      <c r="E782" s="157"/>
      <c r="F782" s="109"/>
      <c r="G782" s="109"/>
      <c r="H782" s="150"/>
      <c r="I782" s="150"/>
      <c r="J782" s="150"/>
    </row>
    <row r="783" spans="2:10" ht="14.25" customHeight="1" hidden="1">
      <c r="B783" s="161"/>
      <c r="C783" s="109"/>
      <c r="D783" s="109"/>
      <c r="E783" s="157"/>
      <c r="F783" s="109"/>
      <c r="G783" s="109"/>
      <c r="H783" s="150"/>
      <c r="I783" s="150"/>
      <c r="J783" s="150"/>
    </row>
    <row r="784" spans="2:10" ht="12.75" customHeight="1" hidden="1">
      <c r="B784" s="161"/>
      <c r="C784" s="109"/>
      <c r="D784" s="109"/>
      <c r="E784" s="157"/>
      <c r="F784" s="109"/>
      <c r="G784" s="109"/>
      <c r="H784" s="150"/>
      <c r="I784" s="150"/>
      <c r="J784" s="150"/>
    </row>
    <row r="785" spans="2:10" ht="12.75" customHeight="1" hidden="1">
      <c r="B785" s="161"/>
      <c r="C785" s="109"/>
      <c r="D785" s="109"/>
      <c r="E785" s="157"/>
      <c r="F785" s="109"/>
      <c r="G785" s="109"/>
      <c r="H785" s="150"/>
      <c r="I785" s="150"/>
      <c r="J785" s="150"/>
    </row>
    <row r="786" spans="2:10" ht="12.75" customHeight="1" hidden="1">
      <c r="B786" s="164"/>
      <c r="C786" s="109"/>
      <c r="D786" s="109"/>
      <c r="E786" s="157"/>
      <c r="F786" s="109"/>
      <c r="G786" s="109"/>
      <c r="H786" s="150"/>
      <c r="I786" s="150"/>
      <c r="J786" s="150"/>
    </row>
    <row r="787" spans="2:10" ht="12.75" customHeight="1" hidden="1">
      <c r="B787" s="164"/>
      <c r="C787" s="109"/>
      <c r="D787" s="109"/>
      <c r="E787" s="157"/>
      <c r="F787" s="109"/>
      <c r="G787" s="109"/>
      <c r="H787" s="150"/>
      <c r="I787" s="150"/>
      <c r="J787" s="150"/>
    </row>
    <row r="788" spans="2:10" ht="14.25" customHeight="1" hidden="1">
      <c r="B788" s="161"/>
      <c r="C788" s="109"/>
      <c r="D788" s="109"/>
      <c r="E788" s="157"/>
      <c r="F788" s="109"/>
      <c r="G788" s="109"/>
      <c r="H788" s="150"/>
      <c r="I788" s="150"/>
      <c r="J788" s="150"/>
    </row>
    <row r="789" spans="2:10" ht="25.5" customHeight="1" hidden="1">
      <c r="B789" s="161"/>
      <c r="C789" s="109"/>
      <c r="D789" s="109"/>
      <c r="E789" s="157"/>
      <c r="F789" s="109"/>
      <c r="G789" s="109"/>
      <c r="H789" s="150"/>
      <c r="I789" s="150"/>
      <c r="J789" s="150"/>
    </row>
    <row r="790" spans="2:10" ht="12.75" customHeight="1" hidden="1">
      <c r="B790" s="161"/>
      <c r="C790" s="109"/>
      <c r="D790" s="109"/>
      <c r="E790" s="157"/>
      <c r="F790" s="109"/>
      <c r="G790" s="109"/>
      <c r="H790" s="150"/>
      <c r="I790" s="150"/>
      <c r="J790" s="150"/>
    </row>
    <row r="791" spans="2:10" ht="12.75" customHeight="1" hidden="1">
      <c r="B791" s="164"/>
      <c r="C791" s="109"/>
      <c r="D791" s="109"/>
      <c r="E791" s="157"/>
      <c r="F791" s="109"/>
      <c r="G791" s="109"/>
      <c r="H791" s="150"/>
      <c r="I791" s="150"/>
      <c r="J791" s="150"/>
    </row>
    <row r="792" spans="2:10" ht="12.75" customHeight="1" hidden="1">
      <c r="B792" s="164"/>
      <c r="C792" s="109"/>
      <c r="D792" s="109"/>
      <c r="E792" s="157"/>
      <c r="F792" s="109"/>
      <c r="G792" s="109"/>
      <c r="H792" s="150"/>
      <c r="I792" s="150"/>
      <c r="J792" s="150"/>
    </row>
    <row r="793" spans="2:10" ht="14.25" customHeight="1" hidden="1">
      <c r="B793" s="161"/>
      <c r="C793" s="109"/>
      <c r="D793" s="109"/>
      <c r="E793" s="157"/>
      <c r="F793" s="109"/>
      <c r="G793" s="109"/>
      <c r="H793" s="150"/>
      <c r="I793" s="150"/>
      <c r="J793" s="150"/>
    </row>
    <row r="794" spans="2:10" ht="12.75" customHeight="1" hidden="1">
      <c r="B794" s="151"/>
      <c r="C794" s="109"/>
      <c r="D794" s="109"/>
      <c r="E794" s="157"/>
      <c r="F794" s="162"/>
      <c r="G794" s="162"/>
      <c r="H794" s="150"/>
      <c r="I794" s="150"/>
      <c r="J794" s="150"/>
    </row>
    <row r="795" spans="2:10" ht="12.75" customHeight="1" hidden="1">
      <c r="B795" s="161"/>
      <c r="C795" s="109"/>
      <c r="D795" s="109"/>
      <c r="E795" s="157"/>
      <c r="F795" s="162"/>
      <c r="G795" s="162"/>
      <c r="H795" s="150"/>
      <c r="I795" s="150"/>
      <c r="J795" s="150"/>
    </row>
    <row r="796" spans="2:10" ht="12.75" customHeight="1" hidden="1">
      <c r="B796" s="161"/>
      <c r="C796" s="109"/>
      <c r="D796" s="109"/>
      <c r="E796" s="157"/>
      <c r="F796" s="162"/>
      <c r="G796" s="162"/>
      <c r="H796" s="150"/>
      <c r="I796" s="150"/>
      <c r="J796" s="150"/>
    </row>
    <row r="797" spans="2:10" ht="12.75" customHeight="1" hidden="1">
      <c r="B797" s="161"/>
      <c r="C797" s="109"/>
      <c r="D797" s="109"/>
      <c r="E797" s="157"/>
      <c r="F797" s="162"/>
      <c r="G797" s="162"/>
      <c r="H797" s="150"/>
      <c r="I797" s="150"/>
      <c r="J797" s="150"/>
    </row>
    <row r="798" spans="2:10" ht="12.75" customHeight="1" hidden="1">
      <c r="B798" s="164"/>
      <c r="C798" s="109"/>
      <c r="D798" s="109"/>
      <c r="E798" s="157"/>
      <c r="F798" s="162"/>
      <c r="G798" s="162"/>
      <c r="H798" s="150"/>
      <c r="I798" s="150"/>
      <c r="J798" s="150"/>
    </row>
    <row r="799" spans="2:10" ht="12.75" customHeight="1" hidden="1">
      <c r="B799" s="164"/>
      <c r="C799" s="109"/>
      <c r="D799" s="109"/>
      <c r="E799" s="157"/>
      <c r="F799" s="162"/>
      <c r="G799" s="162"/>
      <c r="H799" s="150"/>
      <c r="I799" s="150"/>
      <c r="J799" s="150"/>
    </row>
    <row r="800" spans="2:10" ht="14.25" customHeight="1" hidden="1">
      <c r="B800" s="161"/>
      <c r="C800" s="109"/>
      <c r="D800" s="109"/>
      <c r="E800" s="157"/>
      <c r="F800" s="162"/>
      <c r="G800" s="162"/>
      <c r="H800" s="150"/>
      <c r="I800" s="150"/>
      <c r="J800" s="150"/>
    </row>
    <row r="801" spans="2:10" ht="12.75" customHeight="1" hidden="1">
      <c r="B801" s="174"/>
      <c r="C801" s="109"/>
      <c r="D801" s="109"/>
      <c r="E801" s="157"/>
      <c r="F801" s="162"/>
      <c r="G801" s="162"/>
      <c r="H801" s="150"/>
      <c r="I801" s="150"/>
      <c r="J801" s="150"/>
    </row>
    <row r="802" spans="2:10" ht="12.75" customHeight="1" hidden="1">
      <c r="B802" s="174"/>
      <c r="C802" s="109"/>
      <c r="D802" s="109"/>
      <c r="E802" s="157"/>
      <c r="F802" s="162"/>
      <c r="G802" s="162"/>
      <c r="H802" s="150"/>
      <c r="I802" s="150"/>
      <c r="J802" s="150"/>
    </row>
    <row r="803" spans="2:10" ht="12.75" customHeight="1" hidden="1">
      <c r="B803" s="166"/>
      <c r="C803" s="109"/>
      <c r="D803" s="109"/>
      <c r="E803" s="157"/>
      <c r="F803" s="162"/>
      <c r="G803" s="162"/>
      <c r="H803" s="150"/>
      <c r="I803" s="150"/>
      <c r="J803" s="150"/>
    </row>
    <row r="804" spans="2:10" ht="12.75" customHeight="1" hidden="1">
      <c r="B804" s="164"/>
      <c r="C804" s="109"/>
      <c r="D804" s="109"/>
      <c r="E804" s="157"/>
      <c r="F804" s="162"/>
      <c r="G804" s="162"/>
      <c r="H804" s="150"/>
      <c r="I804" s="150"/>
      <c r="J804" s="150"/>
    </row>
    <row r="805" spans="2:10" ht="12.75" customHeight="1" hidden="1">
      <c r="B805" s="164"/>
      <c r="C805" s="109"/>
      <c r="D805" s="109"/>
      <c r="E805" s="157"/>
      <c r="F805" s="162"/>
      <c r="G805" s="162"/>
      <c r="H805" s="150"/>
      <c r="I805" s="150"/>
      <c r="J805" s="150"/>
    </row>
    <row r="806" spans="2:10" ht="14.25" customHeight="1" hidden="1">
      <c r="B806" s="161"/>
      <c r="C806" s="109"/>
      <c r="D806" s="109"/>
      <c r="E806" s="157"/>
      <c r="F806" s="162"/>
      <c r="G806" s="162"/>
      <c r="H806" s="150"/>
      <c r="I806" s="150"/>
      <c r="J806" s="150"/>
    </row>
    <row r="807" spans="2:10" ht="12.75" customHeight="1" hidden="1">
      <c r="B807" s="161"/>
      <c r="C807" s="109"/>
      <c r="D807" s="109"/>
      <c r="E807" s="157"/>
      <c r="F807" s="109"/>
      <c r="G807" s="109"/>
      <c r="H807" s="150"/>
      <c r="I807" s="150"/>
      <c r="J807" s="150"/>
    </row>
    <row r="808" spans="2:10" ht="12.75" customHeight="1" hidden="1">
      <c r="B808" s="166"/>
      <c r="C808" s="109"/>
      <c r="D808" s="109"/>
      <c r="E808" s="157"/>
      <c r="F808" s="109"/>
      <c r="G808" s="109"/>
      <c r="H808" s="150"/>
      <c r="I808" s="150"/>
      <c r="J808" s="150"/>
    </row>
    <row r="809" spans="2:10" ht="12.75" customHeight="1" hidden="1">
      <c r="B809" s="164"/>
      <c r="C809" s="109"/>
      <c r="D809" s="109"/>
      <c r="E809" s="157"/>
      <c r="F809" s="109"/>
      <c r="G809" s="109"/>
      <c r="H809" s="150"/>
      <c r="I809" s="150"/>
      <c r="J809" s="150"/>
    </row>
    <row r="810" spans="2:10" ht="12.75" customHeight="1" hidden="1">
      <c r="B810" s="164"/>
      <c r="C810" s="109"/>
      <c r="D810" s="109"/>
      <c r="E810" s="157"/>
      <c r="F810" s="109"/>
      <c r="G810" s="109"/>
      <c r="H810" s="150"/>
      <c r="I810" s="150"/>
      <c r="J810" s="150"/>
    </row>
    <row r="811" spans="2:10" ht="14.25" customHeight="1" hidden="1">
      <c r="B811" s="161"/>
      <c r="C811" s="109"/>
      <c r="D811" s="109"/>
      <c r="E811" s="157"/>
      <c r="F811" s="109"/>
      <c r="G811" s="109"/>
      <c r="H811" s="150"/>
      <c r="I811" s="150"/>
      <c r="J811" s="150"/>
    </row>
    <row r="812" spans="2:10" ht="12.75" customHeight="1" hidden="1">
      <c r="B812" s="161"/>
      <c r="C812" s="109"/>
      <c r="D812" s="109"/>
      <c r="E812" s="157"/>
      <c r="F812" s="109"/>
      <c r="G812" s="109"/>
      <c r="H812" s="150"/>
      <c r="I812" s="150"/>
      <c r="J812" s="150"/>
    </row>
    <row r="813" spans="2:10" ht="12.75" customHeight="1" hidden="1">
      <c r="B813" s="161"/>
      <c r="C813" s="109"/>
      <c r="D813" s="109"/>
      <c r="E813" s="157"/>
      <c r="F813" s="109"/>
      <c r="G813" s="109"/>
      <c r="H813" s="150"/>
      <c r="I813" s="150"/>
      <c r="J813" s="150"/>
    </row>
    <row r="814" spans="2:10" ht="12.75" customHeight="1" hidden="1">
      <c r="B814" s="161"/>
      <c r="C814" s="109"/>
      <c r="D814" s="109"/>
      <c r="E814" s="157"/>
      <c r="F814" s="109"/>
      <c r="G814" s="109"/>
      <c r="H814" s="150"/>
      <c r="I814" s="150"/>
      <c r="J814" s="150"/>
    </row>
    <row r="815" spans="2:10" ht="12.75" customHeight="1" hidden="1">
      <c r="B815" s="164"/>
      <c r="C815" s="109"/>
      <c r="D815" s="109"/>
      <c r="E815" s="157"/>
      <c r="F815" s="109"/>
      <c r="G815" s="109"/>
      <c r="H815" s="150"/>
      <c r="I815" s="150"/>
      <c r="J815" s="150"/>
    </row>
    <row r="816" spans="2:10" ht="12.75" customHeight="1" hidden="1">
      <c r="B816" s="164"/>
      <c r="C816" s="109"/>
      <c r="D816" s="109"/>
      <c r="E816" s="157"/>
      <c r="F816" s="109"/>
      <c r="G816" s="109"/>
      <c r="H816" s="150"/>
      <c r="I816" s="150"/>
      <c r="J816" s="150"/>
    </row>
    <row r="817" spans="2:10" ht="14.25" customHeight="1" hidden="1">
      <c r="B817" s="161"/>
      <c r="C817" s="109"/>
      <c r="D817" s="109"/>
      <c r="E817" s="157"/>
      <c r="F817" s="109"/>
      <c r="G817" s="109"/>
      <c r="H817" s="150"/>
      <c r="I817" s="150"/>
      <c r="J817" s="150"/>
    </row>
    <row r="818" spans="2:10" ht="25.5" customHeight="1" hidden="1">
      <c r="B818" s="151"/>
      <c r="C818" s="109"/>
      <c r="D818" s="109"/>
      <c r="E818" s="157"/>
      <c r="F818" s="109"/>
      <c r="G818" s="109"/>
      <c r="H818" s="150"/>
      <c r="I818" s="150"/>
      <c r="J818" s="150"/>
    </row>
    <row r="819" spans="2:10" ht="12.75" customHeight="1" hidden="1">
      <c r="B819" s="161"/>
      <c r="C819" s="109"/>
      <c r="D819" s="109"/>
      <c r="E819" s="157"/>
      <c r="F819" s="109"/>
      <c r="G819" s="109"/>
      <c r="H819" s="150"/>
      <c r="I819" s="150"/>
      <c r="J819" s="150"/>
    </row>
    <row r="820" spans="2:10" ht="12.75" customHeight="1" hidden="1">
      <c r="B820" s="161"/>
      <c r="C820" s="109"/>
      <c r="D820" s="109"/>
      <c r="E820" s="157"/>
      <c r="F820" s="109"/>
      <c r="G820" s="109"/>
      <c r="H820" s="150"/>
      <c r="I820" s="150"/>
      <c r="J820" s="150"/>
    </row>
    <row r="821" spans="2:10" ht="12.75" customHeight="1" hidden="1">
      <c r="B821" s="166"/>
      <c r="C821" s="109"/>
      <c r="D821" s="109"/>
      <c r="E821" s="157"/>
      <c r="F821" s="109"/>
      <c r="G821" s="109"/>
      <c r="H821" s="150"/>
      <c r="I821" s="150"/>
      <c r="J821" s="150"/>
    </row>
    <row r="822" spans="2:10" ht="12.75" customHeight="1" hidden="1">
      <c r="B822" s="164"/>
      <c r="C822" s="109"/>
      <c r="D822" s="109"/>
      <c r="E822" s="157"/>
      <c r="F822" s="109"/>
      <c r="G822" s="109"/>
      <c r="H822" s="150"/>
      <c r="I822" s="150"/>
      <c r="J822" s="150"/>
    </row>
    <row r="823" spans="2:10" ht="12.75" customHeight="1" hidden="1">
      <c r="B823" s="164"/>
      <c r="C823" s="109"/>
      <c r="D823" s="109"/>
      <c r="E823" s="157"/>
      <c r="F823" s="109"/>
      <c r="G823" s="109"/>
      <c r="H823" s="150"/>
      <c r="I823" s="150"/>
      <c r="J823" s="150"/>
    </row>
    <row r="824" spans="2:10" ht="14.25" customHeight="1" hidden="1">
      <c r="B824" s="161"/>
      <c r="C824" s="109"/>
      <c r="D824" s="109"/>
      <c r="E824" s="157"/>
      <c r="F824" s="109"/>
      <c r="G824" s="109"/>
      <c r="H824" s="150"/>
      <c r="I824" s="150"/>
      <c r="J824" s="150"/>
    </row>
    <row r="825" spans="2:10" ht="12.75" customHeight="1" hidden="1">
      <c r="B825" s="161"/>
      <c r="C825" s="109"/>
      <c r="D825" s="109"/>
      <c r="E825" s="157"/>
      <c r="F825" s="109"/>
      <c r="G825" s="109"/>
      <c r="H825" s="150"/>
      <c r="I825" s="150"/>
      <c r="J825" s="150"/>
    </row>
    <row r="826" spans="2:10" ht="12.75" customHeight="1" hidden="1">
      <c r="B826" s="166"/>
      <c r="C826" s="109"/>
      <c r="D826" s="109"/>
      <c r="E826" s="157"/>
      <c r="F826" s="109"/>
      <c r="G826" s="109"/>
      <c r="H826" s="150"/>
      <c r="I826" s="150"/>
      <c r="J826" s="150"/>
    </row>
    <row r="827" spans="2:10" ht="12.75" customHeight="1" hidden="1">
      <c r="B827" s="164"/>
      <c r="C827" s="109"/>
      <c r="D827" s="109"/>
      <c r="E827" s="157"/>
      <c r="F827" s="109"/>
      <c r="G827" s="109"/>
      <c r="H827" s="150"/>
      <c r="I827" s="150"/>
      <c r="J827" s="150"/>
    </row>
    <row r="828" spans="2:10" ht="12.75" customHeight="1" hidden="1">
      <c r="B828" s="164"/>
      <c r="C828" s="109"/>
      <c r="D828" s="109"/>
      <c r="E828" s="157"/>
      <c r="F828" s="109"/>
      <c r="G828" s="109"/>
      <c r="H828" s="150"/>
      <c r="I828" s="150"/>
      <c r="J828" s="150"/>
    </row>
    <row r="829" spans="2:10" ht="14.25" customHeight="1" hidden="1">
      <c r="B829" s="161"/>
      <c r="C829" s="109"/>
      <c r="D829" s="109"/>
      <c r="E829" s="157"/>
      <c r="F829" s="109"/>
      <c r="G829" s="109"/>
      <c r="H829" s="150"/>
      <c r="I829" s="150"/>
      <c r="J829" s="150"/>
    </row>
    <row r="830" spans="2:10" ht="12.75" customHeight="1">
      <c r="B830" s="192" t="s">
        <v>232</v>
      </c>
      <c r="C830" s="153" t="s">
        <v>223</v>
      </c>
      <c r="D830" s="153" t="s">
        <v>233</v>
      </c>
      <c r="E830" s="157"/>
      <c r="F830" s="162"/>
      <c r="G830" s="162"/>
      <c r="H830" s="150">
        <f>H831+H844</f>
        <v>5005.9</v>
      </c>
      <c r="I830" s="150">
        <f>I831+I844</f>
        <v>3853</v>
      </c>
      <c r="J830" s="150">
        <f>J831+J844</f>
        <v>4253</v>
      </c>
    </row>
    <row r="831" spans="2:10" ht="15.75" customHeight="1">
      <c r="B831" s="244" t="s">
        <v>512</v>
      </c>
      <c r="C831" s="109" t="s">
        <v>223</v>
      </c>
      <c r="D831" s="109" t="s">
        <v>233</v>
      </c>
      <c r="E831" s="157" t="s">
        <v>441</v>
      </c>
      <c r="F831" s="162"/>
      <c r="G831" s="162"/>
      <c r="H831" s="150">
        <f>H832</f>
        <v>1456.8999999999999</v>
      </c>
      <c r="I831" s="150">
        <f>I832</f>
        <v>1213.6</v>
      </c>
      <c r="J831" s="150">
        <f>J832</f>
        <v>1413.6</v>
      </c>
    </row>
    <row r="832" spans="2:10" ht="12.75" customHeight="1">
      <c r="B832" s="241" t="s">
        <v>454</v>
      </c>
      <c r="C832" s="109" t="s">
        <v>223</v>
      </c>
      <c r="D832" s="109" t="s">
        <v>233</v>
      </c>
      <c r="E832" s="157" t="s">
        <v>523</v>
      </c>
      <c r="F832" s="162"/>
      <c r="G832" s="162"/>
      <c r="H832" s="150">
        <f>H833</f>
        <v>1456.8999999999999</v>
      </c>
      <c r="I832" s="150">
        <f>I833</f>
        <v>1213.6</v>
      </c>
      <c r="J832" s="150">
        <f>J833</f>
        <v>1413.6</v>
      </c>
    </row>
    <row r="833" spans="2:10" ht="27" customHeight="1">
      <c r="B833" s="161" t="s">
        <v>524</v>
      </c>
      <c r="C833" s="109" t="s">
        <v>223</v>
      </c>
      <c r="D833" s="109" t="s">
        <v>233</v>
      </c>
      <c r="E833" s="157" t="s">
        <v>523</v>
      </c>
      <c r="F833" s="162"/>
      <c r="G833" s="162"/>
      <c r="H833" s="150">
        <f>H835+H838+H841</f>
        <v>1456.8999999999999</v>
      </c>
      <c r="I833" s="150">
        <f>I835+I838+I841</f>
        <v>1213.6</v>
      </c>
      <c r="J833" s="150">
        <f>J835+J838+J841</f>
        <v>1413.6</v>
      </c>
    </row>
    <row r="834" spans="2:10" ht="12.75" customHeight="1" hidden="1">
      <c r="B834" s="161"/>
      <c r="C834" s="109"/>
      <c r="D834" s="109"/>
      <c r="E834" s="157" t="s">
        <v>523</v>
      </c>
      <c r="F834" s="162"/>
      <c r="G834" s="162"/>
      <c r="H834" s="150">
        <f>H835+H838+H841</f>
        <v>1456.8999999999999</v>
      </c>
      <c r="I834" s="150"/>
      <c r="J834" s="150"/>
    </row>
    <row r="835" spans="2:10" ht="40.5" customHeight="1">
      <c r="B835" s="154" t="s">
        <v>278</v>
      </c>
      <c r="C835" s="109" t="s">
        <v>223</v>
      </c>
      <c r="D835" s="109" t="s">
        <v>233</v>
      </c>
      <c r="E835" s="157" t="s">
        <v>523</v>
      </c>
      <c r="F835" s="109" t="s">
        <v>279</v>
      </c>
      <c r="G835" s="162"/>
      <c r="H835" s="150">
        <f>H836</f>
        <v>1254.8</v>
      </c>
      <c r="I835" s="150">
        <f>I836</f>
        <v>1021.5</v>
      </c>
      <c r="J835" s="150">
        <f>J836</f>
        <v>1221.5</v>
      </c>
    </row>
    <row r="836" spans="2:10" ht="12.75" customHeight="1">
      <c r="B836" s="161" t="s">
        <v>280</v>
      </c>
      <c r="C836" s="109" t="s">
        <v>223</v>
      </c>
      <c r="D836" s="109" t="s">
        <v>233</v>
      </c>
      <c r="E836" s="157" t="s">
        <v>523</v>
      </c>
      <c r="F836" s="109" t="s">
        <v>281</v>
      </c>
      <c r="G836" s="162"/>
      <c r="H836" s="150">
        <f>H837</f>
        <v>1254.8</v>
      </c>
      <c r="I836" s="150">
        <f>I837</f>
        <v>1021.5</v>
      </c>
      <c r="J836" s="150">
        <f>J837</f>
        <v>1221.5</v>
      </c>
    </row>
    <row r="837" spans="2:10" ht="14.25" customHeight="1">
      <c r="B837" s="161" t="s">
        <v>270</v>
      </c>
      <c r="C837" s="109" t="s">
        <v>223</v>
      </c>
      <c r="D837" s="109" t="s">
        <v>233</v>
      </c>
      <c r="E837" s="157" t="s">
        <v>523</v>
      </c>
      <c r="F837" s="109" t="s">
        <v>281</v>
      </c>
      <c r="G837" s="162">
        <v>2</v>
      </c>
      <c r="H837" s="150">
        <f>'Прил. 8'!I948</f>
        <v>1254.8</v>
      </c>
      <c r="I837" s="150">
        <f>'Прил. 8'!J948</f>
        <v>1021.5</v>
      </c>
      <c r="J837" s="150">
        <f>'Прил. 8'!K948</f>
        <v>1221.5</v>
      </c>
    </row>
    <row r="838" spans="2:10" ht="12.75" customHeight="1">
      <c r="B838" s="164" t="s">
        <v>286</v>
      </c>
      <c r="C838" s="109" t="s">
        <v>223</v>
      </c>
      <c r="D838" s="109" t="s">
        <v>233</v>
      </c>
      <c r="E838" s="157" t="s">
        <v>523</v>
      </c>
      <c r="F838" s="109" t="s">
        <v>287</v>
      </c>
      <c r="G838" s="162"/>
      <c r="H838" s="150">
        <f>H839</f>
        <v>192.1</v>
      </c>
      <c r="I838" s="150">
        <f>I839</f>
        <v>192.1</v>
      </c>
      <c r="J838" s="150">
        <f>J839</f>
        <v>192.1</v>
      </c>
    </row>
    <row r="839" spans="2:10" ht="12.75" customHeight="1">
      <c r="B839" s="164" t="s">
        <v>288</v>
      </c>
      <c r="C839" s="109" t="s">
        <v>223</v>
      </c>
      <c r="D839" s="109" t="s">
        <v>233</v>
      </c>
      <c r="E839" s="157" t="s">
        <v>523</v>
      </c>
      <c r="F839" s="109" t="s">
        <v>289</v>
      </c>
      <c r="G839" s="162"/>
      <c r="H839" s="150">
        <f>H840</f>
        <v>192.1</v>
      </c>
      <c r="I839" s="150">
        <f>I840</f>
        <v>192.1</v>
      </c>
      <c r="J839" s="150">
        <f>J840</f>
        <v>192.1</v>
      </c>
    </row>
    <row r="840" spans="2:10" ht="14.25" customHeight="1">
      <c r="B840" s="161" t="s">
        <v>270</v>
      </c>
      <c r="C840" s="109" t="s">
        <v>223</v>
      </c>
      <c r="D840" s="109" t="s">
        <v>233</v>
      </c>
      <c r="E840" s="157" t="s">
        <v>523</v>
      </c>
      <c r="F840" s="109" t="s">
        <v>289</v>
      </c>
      <c r="G840" s="162">
        <v>2</v>
      </c>
      <c r="H840" s="150">
        <f>'Прил. 8'!I951</f>
        <v>192.1</v>
      </c>
      <c r="I840" s="150">
        <f>'Прил. 8'!J951</f>
        <v>192.1</v>
      </c>
      <c r="J840" s="150">
        <f>'Прил. 8'!K951</f>
        <v>192.1</v>
      </c>
    </row>
    <row r="841" spans="2:10" ht="12.75" customHeight="1">
      <c r="B841" s="164" t="s">
        <v>290</v>
      </c>
      <c r="C841" s="109" t="s">
        <v>223</v>
      </c>
      <c r="D841" s="109" t="s">
        <v>233</v>
      </c>
      <c r="E841" s="157" t="s">
        <v>523</v>
      </c>
      <c r="F841" s="109" t="s">
        <v>291</v>
      </c>
      <c r="G841" s="162"/>
      <c r="H841" s="150">
        <f>H842</f>
        <v>10</v>
      </c>
      <c r="I841" s="150">
        <f>I842</f>
        <v>0</v>
      </c>
      <c r="J841" s="150">
        <f>J842</f>
        <v>0</v>
      </c>
    </row>
    <row r="842" spans="2:10" ht="12.75" customHeight="1">
      <c r="B842" s="164" t="s">
        <v>292</v>
      </c>
      <c r="C842" s="109" t="s">
        <v>223</v>
      </c>
      <c r="D842" s="109" t="s">
        <v>233</v>
      </c>
      <c r="E842" s="157" t="s">
        <v>523</v>
      </c>
      <c r="F842" s="109" t="s">
        <v>293</v>
      </c>
      <c r="G842" s="162"/>
      <c r="H842" s="150">
        <f>H843</f>
        <v>10</v>
      </c>
      <c r="I842" s="150">
        <f>I843</f>
        <v>0</v>
      </c>
      <c r="J842" s="150">
        <f>J843</f>
        <v>0</v>
      </c>
    </row>
    <row r="843" spans="2:10" ht="14.25" customHeight="1">
      <c r="B843" s="161" t="s">
        <v>270</v>
      </c>
      <c r="C843" s="109" t="s">
        <v>223</v>
      </c>
      <c r="D843" s="109" t="s">
        <v>233</v>
      </c>
      <c r="E843" s="157" t="s">
        <v>523</v>
      </c>
      <c r="F843" s="109" t="s">
        <v>293</v>
      </c>
      <c r="G843" s="162">
        <v>2</v>
      </c>
      <c r="H843" s="150">
        <f>'Прил. 8'!I954</f>
        <v>10</v>
      </c>
      <c r="I843" s="150">
        <f>'Прил. 8'!J954</f>
        <v>0</v>
      </c>
      <c r="J843" s="150">
        <f>'Прил. 8'!K954</f>
        <v>0</v>
      </c>
    </row>
    <row r="844" spans="2:10" ht="14.25" customHeight="1">
      <c r="B844" s="161" t="s">
        <v>274</v>
      </c>
      <c r="C844" s="109" t="s">
        <v>223</v>
      </c>
      <c r="D844" s="109" t="s">
        <v>233</v>
      </c>
      <c r="E844" s="109" t="s">
        <v>275</v>
      </c>
      <c r="F844" s="109"/>
      <c r="G844" s="162"/>
      <c r="H844" s="150">
        <f>H845+H855</f>
        <v>3549</v>
      </c>
      <c r="I844" s="150">
        <f>I845</f>
        <v>2639.4</v>
      </c>
      <c r="J844" s="150">
        <f>J845</f>
        <v>2839.4</v>
      </c>
    </row>
    <row r="845" spans="2:10" ht="14.25" customHeight="1">
      <c r="B845" s="166" t="s">
        <v>300</v>
      </c>
      <c r="C845" s="109" t="s">
        <v>223</v>
      </c>
      <c r="D845" s="109" t="s">
        <v>233</v>
      </c>
      <c r="E845" s="157" t="s">
        <v>301</v>
      </c>
      <c r="F845" s="109"/>
      <c r="G845" s="162"/>
      <c r="H845" s="150">
        <f>H846+H849+H852</f>
        <v>3460.1</v>
      </c>
      <c r="I845" s="150">
        <f>I846+I849+I852</f>
        <v>2639.4</v>
      </c>
      <c r="J845" s="150">
        <f>J846+J849+J852</f>
        <v>2839.4</v>
      </c>
    </row>
    <row r="846" spans="2:10" ht="40.5" customHeight="1">
      <c r="B846" s="154" t="s">
        <v>278</v>
      </c>
      <c r="C846" s="109" t="s">
        <v>223</v>
      </c>
      <c r="D846" s="109" t="s">
        <v>233</v>
      </c>
      <c r="E846" s="157" t="s">
        <v>301</v>
      </c>
      <c r="F846" s="109" t="s">
        <v>279</v>
      </c>
      <c r="G846" s="162"/>
      <c r="H846" s="150">
        <f>H847</f>
        <v>3084</v>
      </c>
      <c r="I846" s="150">
        <f>I847</f>
        <v>2511.3</v>
      </c>
      <c r="J846" s="150">
        <f>J847</f>
        <v>2711.3</v>
      </c>
    </row>
    <row r="847" spans="2:10" ht="14.25" customHeight="1">
      <c r="B847" s="161" t="s">
        <v>280</v>
      </c>
      <c r="C847" s="109" t="s">
        <v>223</v>
      </c>
      <c r="D847" s="109" t="s">
        <v>233</v>
      </c>
      <c r="E847" s="157" t="s">
        <v>301</v>
      </c>
      <c r="F847" s="109" t="s">
        <v>281</v>
      </c>
      <c r="G847" s="162"/>
      <c r="H847" s="150">
        <f>H848</f>
        <v>3084</v>
      </c>
      <c r="I847" s="150">
        <f>I848</f>
        <v>2511.3</v>
      </c>
      <c r="J847" s="150">
        <f>J848</f>
        <v>2711.3</v>
      </c>
    </row>
    <row r="848" spans="2:10" ht="14.25" customHeight="1">
      <c r="B848" s="161" t="s">
        <v>270</v>
      </c>
      <c r="C848" s="109" t="s">
        <v>223</v>
      </c>
      <c r="D848" s="109" t="s">
        <v>233</v>
      </c>
      <c r="E848" s="157" t="s">
        <v>301</v>
      </c>
      <c r="F848" s="109" t="s">
        <v>281</v>
      </c>
      <c r="G848" s="162">
        <v>2</v>
      </c>
      <c r="H848" s="150">
        <f>'Прил. 8'!I959</f>
        <v>3084</v>
      </c>
      <c r="I848" s="150">
        <f>'Прил. 8'!J959</f>
        <v>2511.3</v>
      </c>
      <c r="J848" s="150">
        <f>'Прил. 8'!K959</f>
        <v>2711.3</v>
      </c>
    </row>
    <row r="849" spans="2:10" ht="14.25" customHeight="1">
      <c r="B849" s="164" t="s">
        <v>286</v>
      </c>
      <c r="C849" s="109" t="s">
        <v>223</v>
      </c>
      <c r="D849" s="109" t="s">
        <v>233</v>
      </c>
      <c r="E849" s="157" t="s">
        <v>301</v>
      </c>
      <c r="F849" s="109" t="s">
        <v>287</v>
      </c>
      <c r="G849" s="162"/>
      <c r="H849" s="150">
        <f>H850</f>
        <v>366.1</v>
      </c>
      <c r="I849" s="150">
        <f>I850</f>
        <v>128.1</v>
      </c>
      <c r="J849" s="150">
        <f>J850</f>
        <v>128.1</v>
      </c>
    </row>
    <row r="850" spans="2:10" ht="14.25" customHeight="1">
      <c r="B850" s="164" t="s">
        <v>288</v>
      </c>
      <c r="C850" s="109" t="s">
        <v>223</v>
      </c>
      <c r="D850" s="109" t="s">
        <v>233</v>
      </c>
      <c r="E850" s="157" t="s">
        <v>301</v>
      </c>
      <c r="F850" s="109" t="s">
        <v>289</v>
      </c>
      <c r="G850" s="162"/>
      <c r="H850" s="150">
        <f>H851</f>
        <v>366.1</v>
      </c>
      <c r="I850" s="150">
        <f>I851</f>
        <v>128.1</v>
      </c>
      <c r="J850" s="150">
        <f>J851</f>
        <v>128.1</v>
      </c>
    </row>
    <row r="851" spans="2:10" ht="14.25" customHeight="1">
      <c r="B851" s="161" t="s">
        <v>270</v>
      </c>
      <c r="C851" s="109" t="s">
        <v>223</v>
      </c>
      <c r="D851" s="109" t="s">
        <v>233</v>
      </c>
      <c r="E851" s="157" t="s">
        <v>301</v>
      </c>
      <c r="F851" s="109" t="s">
        <v>289</v>
      </c>
      <c r="G851" s="162">
        <v>2</v>
      </c>
      <c r="H851" s="150">
        <f>'Прил. 8'!I962</f>
        <v>366.1</v>
      </c>
      <c r="I851" s="150">
        <f>'Прил. 8'!J962</f>
        <v>128.1</v>
      </c>
      <c r="J851" s="150">
        <f>'Прил. 8'!K962</f>
        <v>128.1</v>
      </c>
    </row>
    <row r="852" spans="2:10" ht="14.25" customHeight="1">
      <c r="B852" s="164" t="s">
        <v>290</v>
      </c>
      <c r="C852" s="109" t="s">
        <v>223</v>
      </c>
      <c r="D852" s="109" t="s">
        <v>233</v>
      </c>
      <c r="E852" s="157" t="s">
        <v>301</v>
      </c>
      <c r="F852" s="109" t="s">
        <v>291</v>
      </c>
      <c r="G852" s="162"/>
      <c r="H852" s="150">
        <f>H853</f>
        <v>10</v>
      </c>
      <c r="I852" s="150">
        <f>I853</f>
        <v>0</v>
      </c>
      <c r="J852" s="150">
        <f>J853</f>
        <v>0</v>
      </c>
    </row>
    <row r="853" spans="2:10" ht="14.25" customHeight="1">
      <c r="B853" s="164" t="s">
        <v>292</v>
      </c>
      <c r="C853" s="109" t="s">
        <v>223</v>
      </c>
      <c r="D853" s="109" t="s">
        <v>233</v>
      </c>
      <c r="E853" s="157" t="s">
        <v>301</v>
      </c>
      <c r="F853" s="109" t="s">
        <v>293</v>
      </c>
      <c r="G853" s="162"/>
      <c r="H853" s="150">
        <f>H854</f>
        <v>10</v>
      </c>
      <c r="I853" s="150">
        <f>I854</f>
        <v>0</v>
      </c>
      <c r="J853" s="150">
        <f>J854</f>
        <v>0</v>
      </c>
    </row>
    <row r="854" spans="2:10" ht="14.25" customHeight="1">
      <c r="B854" s="161" t="s">
        <v>270</v>
      </c>
      <c r="C854" s="109" t="s">
        <v>223</v>
      </c>
      <c r="D854" s="109" t="s">
        <v>233</v>
      </c>
      <c r="E854" s="157" t="s">
        <v>301</v>
      </c>
      <c r="F854" s="109" t="s">
        <v>293</v>
      </c>
      <c r="G854" s="162">
        <v>2</v>
      </c>
      <c r="H854" s="150">
        <f>'Прил. 8'!I965</f>
        <v>10</v>
      </c>
      <c r="I854" s="150">
        <f>'Прил. 8'!J965</f>
        <v>0</v>
      </c>
      <c r="J854" s="150">
        <f>'Прил. 8'!K965</f>
        <v>0</v>
      </c>
    </row>
    <row r="855" spans="2:10" ht="40.5" customHeight="1">
      <c r="B855" s="158" t="s">
        <v>282</v>
      </c>
      <c r="C855" s="109" t="s">
        <v>223</v>
      </c>
      <c r="D855" s="109" t="s">
        <v>233</v>
      </c>
      <c r="E855" s="179" t="s">
        <v>283</v>
      </c>
      <c r="F855" s="109"/>
      <c r="G855" s="162"/>
      <c r="H855" s="150">
        <f>H856</f>
        <v>88.9</v>
      </c>
      <c r="I855" s="150">
        <f>I856</f>
        <v>0</v>
      </c>
      <c r="J855" s="150">
        <f>J856</f>
        <v>0</v>
      </c>
    </row>
    <row r="856" spans="2:10" ht="40.5" customHeight="1">
      <c r="B856" s="160" t="s">
        <v>278</v>
      </c>
      <c r="C856" s="109" t="s">
        <v>223</v>
      </c>
      <c r="D856" s="109" t="s">
        <v>233</v>
      </c>
      <c r="E856" s="159" t="s">
        <v>283</v>
      </c>
      <c r="F856" s="109" t="s">
        <v>279</v>
      </c>
      <c r="G856" s="109"/>
      <c r="H856" s="150">
        <f>H857</f>
        <v>88.9</v>
      </c>
      <c r="I856" s="150">
        <f>I857</f>
        <v>0</v>
      </c>
      <c r="J856" s="150">
        <f>J857</f>
        <v>0</v>
      </c>
    </row>
    <row r="857" spans="2:10" ht="14.25" customHeight="1">
      <c r="B857" s="161" t="s">
        <v>280</v>
      </c>
      <c r="C857" s="109" t="s">
        <v>223</v>
      </c>
      <c r="D857" s="109" t="s">
        <v>233</v>
      </c>
      <c r="E857" s="159" t="s">
        <v>283</v>
      </c>
      <c r="F857" s="109" t="s">
        <v>347</v>
      </c>
      <c r="G857" s="109"/>
      <c r="H857" s="150">
        <f>H858</f>
        <v>88.9</v>
      </c>
      <c r="I857" s="150">
        <f>I858</f>
        <v>0</v>
      </c>
      <c r="J857" s="150">
        <f>J858</f>
        <v>0</v>
      </c>
    </row>
    <row r="858" spans="2:10" ht="14.25" customHeight="1">
      <c r="B858" s="161" t="s">
        <v>271</v>
      </c>
      <c r="C858" s="109" t="s">
        <v>223</v>
      </c>
      <c r="D858" s="109" t="s">
        <v>233</v>
      </c>
      <c r="E858" s="159" t="s">
        <v>283</v>
      </c>
      <c r="F858" s="109" t="s">
        <v>347</v>
      </c>
      <c r="G858" s="109" t="s">
        <v>326</v>
      </c>
      <c r="H858" s="150">
        <f>'Прил. 8'!I968</f>
        <v>88.9</v>
      </c>
      <c r="I858" s="150">
        <f>'Прил. 8'!J968</f>
        <v>0</v>
      </c>
      <c r="J858" s="150">
        <f>'Прил. 8'!K968</f>
        <v>0</v>
      </c>
    </row>
    <row r="859" spans="2:10" ht="12.75" customHeight="1">
      <c r="B859" s="151" t="s">
        <v>234</v>
      </c>
      <c r="C859" s="108" t="s">
        <v>235</v>
      </c>
      <c r="D859" s="108"/>
      <c r="E859" s="157"/>
      <c r="F859" s="109"/>
      <c r="G859" s="108"/>
      <c r="H859" s="149">
        <f>H865+H916</f>
        <v>13197.2</v>
      </c>
      <c r="I859" s="149">
        <f>I865+I916</f>
        <v>8935</v>
      </c>
      <c r="J859" s="149">
        <f>J865+J916</f>
        <v>9385.5</v>
      </c>
    </row>
    <row r="860" spans="2:10" ht="12.75" customHeight="1" hidden="1">
      <c r="B860" s="151" t="s">
        <v>269</v>
      </c>
      <c r="C860" s="108"/>
      <c r="D860" s="108"/>
      <c r="E860" s="108"/>
      <c r="F860" s="108"/>
      <c r="G860" s="108" t="s">
        <v>525</v>
      </c>
      <c r="H860" s="149">
        <f>H877+H889</f>
        <v>0</v>
      </c>
      <c r="I860" s="149">
        <f>I877+I889</f>
        <v>0</v>
      </c>
      <c r="J860" s="149">
        <f>J877+J889</f>
        <v>0</v>
      </c>
    </row>
    <row r="861" spans="2:10" ht="12.75" customHeight="1">
      <c r="B861" s="151" t="s">
        <v>270</v>
      </c>
      <c r="C861" s="108"/>
      <c r="D861" s="108"/>
      <c r="E861" s="108"/>
      <c r="F861" s="108"/>
      <c r="G861" s="108" t="s">
        <v>294</v>
      </c>
      <c r="H861" s="149">
        <f>H878+H890+H895+H922+H925+H928+H933+H936+H939+H882+H904+H913+H909</f>
        <v>12437.200000000003</v>
      </c>
      <c r="I861" s="149">
        <f>I878+I890+I895+I922+I925+I928+I933+I936+I939+I882+I904+I913</f>
        <v>8935</v>
      </c>
      <c r="J861" s="149">
        <f>J878+J890+J895+J922+J925+J928+J933+J936+J939+J882+J904+J913</f>
        <v>8935.5</v>
      </c>
    </row>
    <row r="862" spans="2:10" ht="12.75" customHeight="1">
      <c r="B862" s="236" t="s">
        <v>271</v>
      </c>
      <c r="C862" s="108"/>
      <c r="D862" s="108"/>
      <c r="E862" s="108"/>
      <c r="F862" s="108"/>
      <c r="G862" s="108" t="s">
        <v>326</v>
      </c>
      <c r="H862" s="149">
        <f>H899+H943+H883+H869+H905+H914</f>
        <v>760</v>
      </c>
      <c r="I862" s="149">
        <f>I899+I943+I883+I869+I905+I914</f>
        <v>0</v>
      </c>
      <c r="J862" s="149">
        <f>J899+J943+J883+J869+J905+J914</f>
        <v>450</v>
      </c>
    </row>
    <row r="863" spans="2:10" ht="12.75" customHeight="1">
      <c r="B863" s="151" t="s">
        <v>272</v>
      </c>
      <c r="C863" s="108"/>
      <c r="D863" s="108"/>
      <c r="E863" s="108"/>
      <c r="F863" s="108"/>
      <c r="G863" s="108" t="s">
        <v>304</v>
      </c>
      <c r="H863" s="149">
        <f>H915</f>
        <v>0</v>
      </c>
      <c r="I863" s="149">
        <f>I915</f>
        <v>0</v>
      </c>
      <c r="J863" s="149">
        <f>J915</f>
        <v>0</v>
      </c>
    </row>
    <row r="864" spans="2:10" ht="12.75" customHeight="1" hidden="1">
      <c r="B864" s="151" t="s">
        <v>273</v>
      </c>
      <c r="C864" s="108"/>
      <c r="D864" s="108"/>
      <c r="E864" s="108"/>
      <c r="F864" s="108"/>
      <c r="G864" s="108" t="s">
        <v>526</v>
      </c>
      <c r="H864" s="149"/>
      <c r="I864" s="149"/>
      <c r="J864" s="149"/>
    </row>
    <row r="865" spans="2:10" ht="12.75" customHeight="1">
      <c r="B865" s="192" t="s">
        <v>236</v>
      </c>
      <c r="C865" s="153" t="s">
        <v>235</v>
      </c>
      <c r="D865" s="153" t="s">
        <v>237</v>
      </c>
      <c r="E865" s="109"/>
      <c r="F865" s="109"/>
      <c r="G865" s="109"/>
      <c r="H865" s="150">
        <f>H871+H896+H869+H900</f>
        <v>10352.6</v>
      </c>
      <c r="I865" s="150">
        <f>I871+I896+I869+I900</f>
        <v>6907.799999999999</v>
      </c>
      <c r="J865" s="150">
        <f>J871+J896+J869+J900</f>
        <v>7358.299999999999</v>
      </c>
    </row>
    <row r="866" spans="2:10" ht="27" customHeight="1" hidden="1">
      <c r="B866" s="161" t="s">
        <v>412</v>
      </c>
      <c r="C866" s="109" t="s">
        <v>235</v>
      </c>
      <c r="D866" s="109" t="s">
        <v>237</v>
      </c>
      <c r="E866" s="157" t="s">
        <v>413</v>
      </c>
      <c r="F866" s="109"/>
      <c r="G866" s="109"/>
      <c r="H866" s="150">
        <f>H867</f>
        <v>0</v>
      </c>
      <c r="I866" s="150">
        <f>I867</f>
        <v>0</v>
      </c>
      <c r="J866" s="150">
        <f>J867</f>
        <v>0</v>
      </c>
    </row>
    <row r="867" spans="2:10" ht="12.75" customHeight="1" hidden="1">
      <c r="B867" s="154" t="s">
        <v>352</v>
      </c>
      <c r="C867" s="109" t="s">
        <v>235</v>
      </c>
      <c r="D867" s="109" t="s">
        <v>237</v>
      </c>
      <c r="E867" s="157" t="s">
        <v>413</v>
      </c>
      <c r="F867" s="109" t="s">
        <v>353</v>
      </c>
      <c r="G867" s="109"/>
      <c r="H867" s="150">
        <f>H868</f>
        <v>0</v>
      </c>
      <c r="I867" s="150">
        <f>I868</f>
        <v>0</v>
      </c>
      <c r="J867" s="150">
        <f>J868</f>
        <v>0</v>
      </c>
    </row>
    <row r="868" spans="2:10" ht="12.75" customHeight="1" hidden="1">
      <c r="B868" s="161" t="s">
        <v>153</v>
      </c>
      <c r="C868" s="109" t="s">
        <v>235</v>
      </c>
      <c r="D868" s="109" t="s">
        <v>237</v>
      </c>
      <c r="E868" s="157" t="s">
        <v>413</v>
      </c>
      <c r="F868" s="109" t="s">
        <v>369</v>
      </c>
      <c r="G868" s="109"/>
      <c r="H868" s="150">
        <f>H869</f>
        <v>0</v>
      </c>
      <c r="I868" s="150">
        <f>I869</f>
        <v>0</v>
      </c>
      <c r="J868" s="150">
        <f>J869</f>
        <v>0</v>
      </c>
    </row>
    <row r="869" spans="2:10" ht="12.75" customHeight="1" hidden="1">
      <c r="B869" s="164" t="s">
        <v>271</v>
      </c>
      <c r="C869" s="109" t="s">
        <v>235</v>
      </c>
      <c r="D869" s="109" t="s">
        <v>237</v>
      </c>
      <c r="E869" s="157" t="s">
        <v>413</v>
      </c>
      <c r="F869" s="109" t="s">
        <v>369</v>
      </c>
      <c r="G869" s="109" t="s">
        <v>326</v>
      </c>
      <c r="H869" s="150">
        <f>'Прил. 8'!I601</f>
        <v>0</v>
      </c>
      <c r="I869" s="150"/>
      <c r="J869" s="150"/>
    </row>
    <row r="870" spans="2:10" ht="12.75" customHeight="1" hidden="1">
      <c r="B870" s="192"/>
      <c r="C870" s="153"/>
      <c r="D870" s="153"/>
      <c r="E870" s="109"/>
      <c r="F870" s="109"/>
      <c r="G870" s="109"/>
      <c r="H870" s="150"/>
      <c r="I870" s="150"/>
      <c r="J870" s="150"/>
    </row>
    <row r="871" spans="2:10" ht="28.5" customHeight="1">
      <c r="B871" s="171" t="s">
        <v>499</v>
      </c>
      <c r="C871" s="109" t="s">
        <v>235</v>
      </c>
      <c r="D871" s="109" t="s">
        <v>237</v>
      </c>
      <c r="E871" s="178" t="s">
        <v>500</v>
      </c>
      <c r="F871" s="109"/>
      <c r="G871" s="109"/>
      <c r="H871" s="150">
        <f>H872+H879+H885</f>
        <v>9405.2</v>
      </c>
      <c r="I871" s="150">
        <f>I872</f>
        <v>6907.799999999999</v>
      </c>
      <c r="J871" s="150">
        <f>J872</f>
        <v>6907.799999999999</v>
      </c>
    </row>
    <row r="872" spans="2:10" ht="27.75" customHeight="1">
      <c r="B872" s="163" t="s">
        <v>527</v>
      </c>
      <c r="C872" s="109" t="s">
        <v>235</v>
      </c>
      <c r="D872" s="109" t="s">
        <v>237</v>
      </c>
      <c r="E872" s="178" t="s">
        <v>528</v>
      </c>
      <c r="F872" s="109"/>
      <c r="G872" s="109"/>
      <c r="H872" s="150">
        <f>H873</f>
        <v>3409</v>
      </c>
      <c r="I872" s="150">
        <f>I873+I885</f>
        <v>6907.799999999999</v>
      </c>
      <c r="J872" s="150">
        <f>J873+J885</f>
        <v>6907.799999999999</v>
      </c>
    </row>
    <row r="873" spans="2:10" ht="54" customHeight="1">
      <c r="B873" s="163" t="s">
        <v>529</v>
      </c>
      <c r="C873" s="109" t="s">
        <v>235</v>
      </c>
      <c r="D873" s="109" t="s">
        <v>237</v>
      </c>
      <c r="E873" s="178" t="s">
        <v>528</v>
      </c>
      <c r="F873" s="109"/>
      <c r="G873" s="109"/>
      <c r="H873" s="150">
        <f>H874</f>
        <v>3409</v>
      </c>
      <c r="I873" s="150">
        <f>I874</f>
        <v>2855.2</v>
      </c>
      <c r="J873" s="150">
        <f>J874</f>
        <v>2855.2</v>
      </c>
    </row>
    <row r="874" spans="2:10" ht="12.75" customHeight="1">
      <c r="B874" s="166" t="s">
        <v>530</v>
      </c>
      <c r="C874" s="109" t="s">
        <v>235</v>
      </c>
      <c r="D874" s="109" t="s">
        <v>237</v>
      </c>
      <c r="E874" s="178" t="s">
        <v>528</v>
      </c>
      <c r="F874" s="109"/>
      <c r="G874" s="109"/>
      <c r="H874" s="150">
        <f>H875</f>
        <v>3409</v>
      </c>
      <c r="I874" s="150">
        <f>I875</f>
        <v>2855.2</v>
      </c>
      <c r="J874" s="150">
        <f>J875</f>
        <v>2855.2</v>
      </c>
    </row>
    <row r="875" spans="2:10" ht="15.75" customHeight="1">
      <c r="B875" s="161" t="s">
        <v>448</v>
      </c>
      <c r="C875" s="109" t="s">
        <v>235</v>
      </c>
      <c r="D875" s="109" t="s">
        <v>237</v>
      </c>
      <c r="E875" s="178" t="s">
        <v>528</v>
      </c>
      <c r="F875" s="104">
        <v>600</v>
      </c>
      <c r="G875" s="109"/>
      <c r="H875" s="150">
        <f>H876</f>
        <v>3409</v>
      </c>
      <c r="I875" s="150">
        <f>I876</f>
        <v>2855.2</v>
      </c>
      <c r="J875" s="150">
        <f>J876</f>
        <v>2855.2</v>
      </c>
    </row>
    <row r="876" spans="2:10" ht="12.75" customHeight="1">
      <c r="B876" s="161" t="s">
        <v>449</v>
      </c>
      <c r="C876" s="109" t="s">
        <v>235</v>
      </c>
      <c r="D876" s="109" t="s">
        <v>237</v>
      </c>
      <c r="E876" s="178" t="s">
        <v>528</v>
      </c>
      <c r="F876" s="104">
        <v>610</v>
      </c>
      <c r="G876" s="109"/>
      <c r="H876" s="150">
        <f>H877+H878</f>
        <v>3409</v>
      </c>
      <c r="I876" s="150">
        <f>I877+I878</f>
        <v>2855.2</v>
      </c>
      <c r="J876" s="150">
        <f>J877+J878</f>
        <v>2855.2</v>
      </c>
    </row>
    <row r="877" spans="2:10" ht="14.25" customHeight="1" hidden="1">
      <c r="B877" s="161" t="s">
        <v>269</v>
      </c>
      <c r="C877" s="109" t="s">
        <v>235</v>
      </c>
      <c r="D877" s="109" t="s">
        <v>237</v>
      </c>
      <c r="E877" s="178" t="s">
        <v>528</v>
      </c>
      <c r="F877" s="104">
        <v>610</v>
      </c>
      <c r="G877" s="109" t="s">
        <v>525</v>
      </c>
      <c r="H877" s="150"/>
      <c r="I877" s="150"/>
      <c r="J877" s="150"/>
    </row>
    <row r="878" spans="2:10" ht="14.25" customHeight="1">
      <c r="B878" s="161" t="s">
        <v>270</v>
      </c>
      <c r="C878" s="109" t="s">
        <v>235</v>
      </c>
      <c r="D878" s="109" t="s">
        <v>237</v>
      </c>
      <c r="E878" s="178" t="s">
        <v>528</v>
      </c>
      <c r="F878" s="104">
        <v>610</v>
      </c>
      <c r="G878" s="109" t="s">
        <v>294</v>
      </c>
      <c r="H878" s="150">
        <f>'Прил. 8'!I1037</f>
        <v>3409</v>
      </c>
      <c r="I878" s="150">
        <f>'Прил. 8'!J1037</f>
        <v>2855.2</v>
      </c>
      <c r="J878" s="150">
        <f>'Прил. 8'!K1037</f>
        <v>2855.2</v>
      </c>
    </row>
    <row r="879" spans="2:10" ht="54" customHeight="1" hidden="1">
      <c r="B879" s="161" t="s">
        <v>531</v>
      </c>
      <c r="C879" s="109" t="s">
        <v>235</v>
      </c>
      <c r="D879" s="109" t="s">
        <v>237</v>
      </c>
      <c r="E879" s="179" t="s">
        <v>532</v>
      </c>
      <c r="F879" s="104"/>
      <c r="G879" s="109"/>
      <c r="H879" s="110">
        <f>H880</f>
        <v>0</v>
      </c>
      <c r="I879" s="110">
        <f>I880</f>
        <v>0</v>
      </c>
      <c r="J879" s="110">
        <f>J880</f>
        <v>0</v>
      </c>
    </row>
    <row r="880" spans="2:10" ht="14.25" customHeight="1" hidden="1">
      <c r="B880" s="161" t="s">
        <v>448</v>
      </c>
      <c r="C880" s="109" t="s">
        <v>235</v>
      </c>
      <c r="D880" s="109" t="s">
        <v>237</v>
      </c>
      <c r="E880" s="179" t="s">
        <v>532</v>
      </c>
      <c r="F880" s="104">
        <v>600</v>
      </c>
      <c r="G880" s="109"/>
      <c r="H880" s="110">
        <f>H881</f>
        <v>0</v>
      </c>
      <c r="I880" s="110">
        <f>I881</f>
        <v>0</v>
      </c>
      <c r="J880" s="110">
        <f>J881</f>
        <v>0</v>
      </c>
    </row>
    <row r="881" spans="2:10" ht="14.25" customHeight="1" hidden="1">
      <c r="B881" s="161" t="s">
        <v>449</v>
      </c>
      <c r="C881" s="109" t="s">
        <v>235</v>
      </c>
      <c r="D881" s="109" t="s">
        <v>237</v>
      </c>
      <c r="E881" s="179" t="s">
        <v>532</v>
      </c>
      <c r="F881" s="104">
        <v>610</v>
      </c>
      <c r="G881" s="109"/>
      <c r="H881" s="110">
        <f>H882+H883+H884</f>
        <v>0</v>
      </c>
      <c r="I881" s="110">
        <f>I882+I883+I884</f>
        <v>0</v>
      </c>
      <c r="J881" s="110">
        <f>J882+J883+J884</f>
        <v>0</v>
      </c>
    </row>
    <row r="882" spans="2:10" ht="14.25" customHeight="1" hidden="1">
      <c r="B882" s="161" t="s">
        <v>270</v>
      </c>
      <c r="C882" s="109" t="s">
        <v>235</v>
      </c>
      <c r="D882" s="109" t="s">
        <v>237</v>
      </c>
      <c r="E882" s="179" t="s">
        <v>532</v>
      </c>
      <c r="F882" s="104">
        <v>610</v>
      </c>
      <c r="G882" s="109" t="s">
        <v>294</v>
      </c>
      <c r="H882" s="110">
        <f>'Прил. 8'!I1041</f>
        <v>0</v>
      </c>
      <c r="I882" s="110">
        <f>'Прил. 8'!J1041</f>
        <v>0</v>
      </c>
      <c r="J882" s="110">
        <f>'Прил. 8'!K1041</f>
        <v>0</v>
      </c>
    </row>
    <row r="883" spans="2:10" ht="14.25" customHeight="1" hidden="1">
      <c r="B883" s="164" t="s">
        <v>271</v>
      </c>
      <c r="C883" s="109" t="s">
        <v>235</v>
      </c>
      <c r="D883" s="109" t="s">
        <v>237</v>
      </c>
      <c r="E883" s="179" t="s">
        <v>532</v>
      </c>
      <c r="F883" s="104">
        <v>610</v>
      </c>
      <c r="G883" s="109" t="s">
        <v>326</v>
      </c>
      <c r="H883" s="110">
        <f>'Прил. 8'!I1042</f>
        <v>0</v>
      </c>
      <c r="I883" s="110">
        <f>'Прил. 8'!J1042</f>
        <v>0</v>
      </c>
      <c r="J883" s="110">
        <f>'Прил. 8'!K1042</f>
        <v>0</v>
      </c>
    </row>
    <row r="884" spans="2:10" ht="14.25" customHeight="1" hidden="1">
      <c r="B884" s="164" t="s">
        <v>272</v>
      </c>
      <c r="C884" s="109" t="s">
        <v>235</v>
      </c>
      <c r="D884" s="109" t="s">
        <v>237</v>
      </c>
      <c r="E884" s="179" t="s">
        <v>532</v>
      </c>
      <c r="F884" s="104">
        <v>610</v>
      </c>
      <c r="G884" s="109" t="s">
        <v>304</v>
      </c>
      <c r="H884" s="110">
        <f>'Прил. 8'!I1043</f>
        <v>0</v>
      </c>
      <c r="I884" s="110">
        <f>'Прил. 8'!J1043</f>
        <v>0</v>
      </c>
      <c r="J884" s="110">
        <f>'Прил. 8'!K1043</f>
        <v>0</v>
      </c>
    </row>
    <row r="885" spans="2:10" ht="66.75" customHeight="1">
      <c r="B885" s="163" t="s">
        <v>533</v>
      </c>
      <c r="C885" s="109" t="s">
        <v>235</v>
      </c>
      <c r="D885" s="109" t="s">
        <v>237</v>
      </c>
      <c r="E885" s="172" t="s">
        <v>534</v>
      </c>
      <c r="F885" s="109"/>
      <c r="G885" s="109"/>
      <c r="H885" s="150">
        <f>H886</f>
        <v>5996.2</v>
      </c>
      <c r="I885" s="150">
        <f>I886</f>
        <v>4052.6</v>
      </c>
      <c r="J885" s="150">
        <f>J886</f>
        <v>4052.6</v>
      </c>
    </row>
    <row r="886" spans="2:10" ht="12.75" customHeight="1">
      <c r="B886" s="166" t="s">
        <v>530</v>
      </c>
      <c r="C886" s="109" t="s">
        <v>235</v>
      </c>
      <c r="D886" s="109" t="s">
        <v>237</v>
      </c>
      <c r="E886" s="172" t="s">
        <v>534</v>
      </c>
      <c r="F886" s="109"/>
      <c r="G886" s="109"/>
      <c r="H886" s="150">
        <f>H887</f>
        <v>5996.2</v>
      </c>
      <c r="I886" s="150">
        <f>I887</f>
        <v>4052.6</v>
      </c>
      <c r="J886" s="150">
        <f>J887</f>
        <v>4052.6</v>
      </c>
    </row>
    <row r="887" spans="2:10" ht="15.75" customHeight="1">
      <c r="B887" s="161" t="s">
        <v>448</v>
      </c>
      <c r="C887" s="109" t="s">
        <v>235</v>
      </c>
      <c r="D887" s="109" t="s">
        <v>237</v>
      </c>
      <c r="E887" s="172" t="s">
        <v>534</v>
      </c>
      <c r="F887" s="104">
        <v>600</v>
      </c>
      <c r="G887" s="109"/>
      <c r="H887" s="150">
        <f>H888</f>
        <v>5996.2</v>
      </c>
      <c r="I887" s="150">
        <f>I888</f>
        <v>4052.6</v>
      </c>
      <c r="J887" s="150">
        <f>J888</f>
        <v>4052.6</v>
      </c>
    </row>
    <row r="888" spans="2:10" ht="12.75" customHeight="1">
      <c r="B888" s="161" t="s">
        <v>449</v>
      </c>
      <c r="C888" s="109" t="s">
        <v>235</v>
      </c>
      <c r="D888" s="109" t="s">
        <v>237</v>
      </c>
      <c r="E888" s="172" t="s">
        <v>534</v>
      </c>
      <c r="F888" s="104">
        <v>610</v>
      </c>
      <c r="G888" s="109"/>
      <c r="H888" s="150">
        <f>H890</f>
        <v>5996.2</v>
      </c>
      <c r="I888" s="150">
        <f>I889+I890</f>
        <v>4052.6</v>
      </c>
      <c r="J888" s="150">
        <f>J889+J890</f>
        <v>4052.6</v>
      </c>
    </row>
    <row r="889" spans="2:10" ht="14.25" customHeight="1" hidden="1">
      <c r="B889" s="161" t="s">
        <v>269</v>
      </c>
      <c r="C889" s="109" t="s">
        <v>235</v>
      </c>
      <c r="D889" s="109" t="s">
        <v>237</v>
      </c>
      <c r="E889" s="172" t="s">
        <v>534</v>
      </c>
      <c r="F889" s="104">
        <v>610</v>
      </c>
      <c r="G889" s="109" t="s">
        <v>525</v>
      </c>
      <c r="H889" s="150"/>
      <c r="I889" s="150"/>
      <c r="J889" s="150"/>
    </row>
    <row r="890" spans="2:10" ht="14.25" customHeight="1">
      <c r="B890" s="161" t="s">
        <v>270</v>
      </c>
      <c r="C890" s="109" t="s">
        <v>235</v>
      </c>
      <c r="D890" s="109" t="s">
        <v>237</v>
      </c>
      <c r="E890" s="172" t="s">
        <v>534</v>
      </c>
      <c r="F890" s="104">
        <v>610</v>
      </c>
      <c r="G890" s="109" t="s">
        <v>294</v>
      </c>
      <c r="H890" s="150">
        <f>'Прил. 8'!I1049</f>
        <v>5996.2</v>
      </c>
      <c r="I890" s="150">
        <f>'Прил. 8'!J1049</f>
        <v>4052.6</v>
      </c>
      <c r="J890" s="150">
        <f>'Прил. 8'!K1049</f>
        <v>4052.6</v>
      </c>
    </row>
    <row r="891" spans="2:10" ht="26.25" customHeight="1" hidden="1">
      <c r="B891" s="163" t="s">
        <v>535</v>
      </c>
      <c r="C891" s="109" t="s">
        <v>235</v>
      </c>
      <c r="D891" s="109" t="s">
        <v>237</v>
      </c>
      <c r="E891" s="172" t="s">
        <v>536</v>
      </c>
      <c r="F891" s="109"/>
      <c r="G891" s="109"/>
      <c r="H891" s="150">
        <f>H892</f>
        <v>0</v>
      </c>
      <c r="I891" s="150">
        <f>I892</f>
        <v>0</v>
      </c>
      <c r="J891" s="150">
        <f>J892</f>
        <v>0</v>
      </c>
    </row>
    <row r="892" spans="2:10" ht="12.75" customHeight="1" hidden="1">
      <c r="B892" s="166"/>
      <c r="C892" s="109"/>
      <c r="D892" s="109"/>
      <c r="E892" s="172"/>
      <c r="F892" s="109"/>
      <c r="G892" s="109"/>
      <c r="H892" s="150">
        <f>H893</f>
        <v>0</v>
      </c>
      <c r="I892" s="150"/>
      <c r="J892" s="150"/>
    </row>
    <row r="893" spans="2:10" ht="12.75" customHeight="1" hidden="1">
      <c r="B893" s="164" t="s">
        <v>286</v>
      </c>
      <c r="C893" s="109" t="s">
        <v>235</v>
      </c>
      <c r="D893" s="109" t="s">
        <v>237</v>
      </c>
      <c r="E893" s="172" t="s">
        <v>537</v>
      </c>
      <c r="F893" s="104">
        <v>200</v>
      </c>
      <c r="G893" s="109"/>
      <c r="H893" s="150">
        <f>H894</f>
        <v>0</v>
      </c>
      <c r="I893" s="150">
        <f>I894</f>
        <v>0</v>
      </c>
      <c r="J893" s="150">
        <f>J894</f>
        <v>0</v>
      </c>
    </row>
    <row r="894" spans="2:10" ht="12.75" customHeight="1" hidden="1">
      <c r="B894" s="164" t="s">
        <v>288</v>
      </c>
      <c r="C894" s="109" t="s">
        <v>235</v>
      </c>
      <c r="D894" s="109" t="s">
        <v>237</v>
      </c>
      <c r="E894" s="172" t="s">
        <v>537</v>
      </c>
      <c r="F894" s="104">
        <v>240</v>
      </c>
      <c r="G894" s="109"/>
      <c r="H894" s="150">
        <f>H895</f>
        <v>0</v>
      </c>
      <c r="I894" s="150">
        <f>I895</f>
        <v>0</v>
      </c>
      <c r="J894" s="150">
        <f>J895</f>
        <v>0</v>
      </c>
    </row>
    <row r="895" spans="2:10" ht="14.25" customHeight="1" hidden="1">
      <c r="B895" s="161" t="s">
        <v>270</v>
      </c>
      <c r="C895" s="109" t="s">
        <v>235</v>
      </c>
      <c r="D895" s="109" t="s">
        <v>237</v>
      </c>
      <c r="E895" s="172" t="s">
        <v>537</v>
      </c>
      <c r="F895" s="104">
        <v>240</v>
      </c>
      <c r="G895" s="109" t="s">
        <v>294</v>
      </c>
      <c r="H895" s="150"/>
      <c r="I895" s="150"/>
      <c r="J895" s="150"/>
    </row>
    <row r="896" spans="2:10" ht="40.5" customHeight="1" hidden="1">
      <c r="B896" s="161" t="s">
        <v>412</v>
      </c>
      <c r="C896" s="109" t="s">
        <v>235</v>
      </c>
      <c r="D896" s="109" t="s">
        <v>237</v>
      </c>
      <c r="E896" s="157" t="s">
        <v>413</v>
      </c>
      <c r="F896" s="109"/>
      <c r="G896" s="109"/>
      <c r="H896" s="150">
        <f>H897</f>
        <v>0</v>
      </c>
      <c r="I896" s="150">
        <f>I897</f>
        <v>0</v>
      </c>
      <c r="J896" s="150">
        <f>J897</f>
        <v>0</v>
      </c>
    </row>
    <row r="897" spans="2:10" ht="14.25" customHeight="1" hidden="1">
      <c r="B897" s="164" t="s">
        <v>286</v>
      </c>
      <c r="C897" s="109" t="s">
        <v>235</v>
      </c>
      <c r="D897" s="109" t="s">
        <v>237</v>
      </c>
      <c r="E897" s="157" t="s">
        <v>413</v>
      </c>
      <c r="F897" s="109" t="s">
        <v>356</v>
      </c>
      <c r="G897" s="109"/>
      <c r="H897" s="150">
        <f>H898</f>
        <v>0</v>
      </c>
      <c r="I897" s="150">
        <f>I898</f>
        <v>0</v>
      </c>
      <c r="J897" s="150">
        <f>J898</f>
        <v>0</v>
      </c>
    </row>
    <row r="898" spans="2:10" ht="14.25" customHeight="1" hidden="1">
      <c r="B898" s="164" t="s">
        <v>288</v>
      </c>
      <c r="C898" s="109" t="s">
        <v>235</v>
      </c>
      <c r="D898" s="109" t="s">
        <v>237</v>
      </c>
      <c r="E898" s="157" t="s">
        <v>413</v>
      </c>
      <c r="F898" s="109" t="s">
        <v>453</v>
      </c>
      <c r="G898" s="109"/>
      <c r="H898" s="150">
        <f>H899</f>
        <v>0</v>
      </c>
      <c r="I898" s="150">
        <f>I899</f>
        <v>0</v>
      </c>
      <c r="J898" s="150">
        <f>J899</f>
        <v>0</v>
      </c>
    </row>
    <row r="899" spans="2:10" ht="14.25" customHeight="1" hidden="1">
      <c r="B899" s="164" t="s">
        <v>271</v>
      </c>
      <c r="C899" s="109" t="s">
        <v>235</v>
      </c>
      <c r="D899" s="109" t="s">
        <v>237</v>
      </c>
      <c r="E899" s="157" t="s">
        <v>413</v>
      </c>
      <c r="F899" s="109" t="s">
        <v>453</v>
      </c>
      <c r="G899" s="109" t="s">
        <v>326</v>
      </c>
      <c r="H899" s="150">
        <f>'Прил. 8'!I1057</f>
        <v>0</v>
      </c>
      <c r="I899" s="150">
        <f>'Прил. 8'!J1057</f>
        <v>0</v>
      </c>
      <c r="J899" s="150">
        <f>'Прил. 8'!K1057</f>
        <v>0</v>
      </c>
    </row>
    <row r="900" spans="2:10" ht="28.5" customHeight="1">
      <c r="B900" s="246" t="s">
        <v>538</v>
      </c>
      <c r="C900" s="109" t="s">
        <v>235</v>
      </c>
      <c r="D900" s="109" t="s">
        <v>237</v>
      </c>
      <c r="E900" s="159" t="s">
        <v>536</v>
      </c>
      <c r="F900" s="109"/>
      <c r="G900" s="109"/>
      <c r="H900" s="110">
        <f>H901+H910+H906</f>
        <v>947.4000000000001</v>
      </c>
      <c r="I900" s="110">
        <f>I901+I910</f>
        <v>0</v>
      </c>
      <c r="J900" s="110">
        <f>J901+J910</f>
        <v>450.5</v>
      </c>
    </row>
    <row r="901" spans="2:10" ht="28.5" customHeight="1">
      <c r="B901" s="154" t="s">
        <v>539</v>
      </c>
      <c r="C901" s="109" t="s">
        <v>235</v>
      </c>
      <c r="D901" s="109" t="s">
        <v>237</v>
      </c>
      <c r="E901" s="159" t="s">
        <v>540</v>
      </c>
      <c r="F901" s="109"/>
      <c r="G901" s="109"/>
      <c r="H901" s="110">
        <f>H902</f>
        <v>104</v>
      </c>
      <c r="I901" s="110">
        <f>I902</f>
        <v>0</v>
      </c>
      <c r="J901" s="110">
        <f>J902</f>
        <v>0</v>
      </c>
    </row>
    <row r="902" spans="2:10" ht="14.25" customHeight="1">
      <c r="B902" s="164" t="s">
        <v>286</v>
      </c>
      <c r="C902" s="109" t="s">
        <v>235</v>
      </c>
      <c r="D902" s="109" t="s">
        <v>237</v>
      </c>
      <c r="E902" s="159" t="s">
        <v>540</v>
      </c>
      <c r="F902" s="109" t="s">
        <v>287</v>
      </c>
      <c r="G902" s="109"/>
      <c r="H902" s="110">
        <f>H903</f>
        <v>104</v>
      </c>
      <c r="I902" s="110">
        <f>I903</f>
        <v>0</v>
      </c>
      <c r="J902" s="110">
        <f>J903</f>
        <v>0</v>
      </c>
    </row>
    <row r="903" spans="2:10" ht="14.25" customHeight="1">
      <c r="B903" s="164" t="s">
        <v>288</v>
      </c>
      <c r="C903" s="109" t="s">
        <v>235</v>
      </c>
      <c r="D903" s="109" t="s">
        <v>237</v>
      </c>
      <c r="E903" s="159" t="s">
        <v>540</v>
      </c>
      <c r="F903" s="109" t="s">
        <v>289</v>
      </c>
      <c r="G903" s="109"/>
      <c r="H903" s="110">
        <f>H904+H905</f>
        <v>104</v>
      </c>
      <c r="I903" s="110">
        <f>I904+I905</f>
        <v>0</v>
      </c>
      <c r="J903" s="110">
        <f>J904+J905</f>
        <v>0</v>
      </c>
    </row>
    <row r="904" spans="2:10" ht="14.25" customHeight="1">
      <c r="B904" s="161" t="s">
        <v>270</v>
      </c>
      <c r="C904" s="109" t="s">
        <v>235</v>
      </c>
      <c r="D904" s="109" t="s">
        <v>237</v>
      </c>
      <c r="E904" s="159" t="s">
        <v>540</v>
      </c>
      <c r="F904" s="109" t="s">
        <v>289</v>
      </c>
      <c r="G904" s="109" t="s">
        <v>294</v>
      </c>
      <c r="H904" s="110">
        <f>'Прил. 8'!I1062</f>
        <v>24</v>
      </c>
      <c r="I904" s="110">
        <f>'Прил. 8'!J1062</f>
        <v>0</v>
      </c>
      <c r="J904" s="110">
        <f>'Прил. 8'!K1062</f>
        <v>0</v>
      </c>
    </row>
    <row r="905" spans="2:10" ht="14.25" customHeight="1">
      <c r="B905" s="161" t="s">
        <v>271</v>
      </c>
      <c r="C905" s="109" t="s">
        <v>235</v>
      </c>
      <c r="D905" s="109" t="s">
        <v>237</v>
      </c>
      <c r="E905" s="159" t="s">
        <v>540</v>
      </c>
      <c r="F905" s="109" t="s">
        <v>289</v>
      </c>
      <c r="G905" s="109" t="s">
        <v>326</v>
      </c>
      <c r="H905" s="110">
        <f>'Прил. 8'!I1063</f>
        <v>80</v>
      </c>
      <c r="I905" s="110">
        <f>'Прил. 8'!J1063</f>
        <v>0</v>
      </c>
      <c r="J905" s="110">
        <f>'Прил. 8'!K1063</f>
        <v>0</v>
      </c>
    </row>
    <row r="906" spans="2:10" ht="28.5" customHeight="1">
      <c r="B906" s="154" t="s">
        <v>541</v>
      </c>
      <c r="C906" s="109" t="s">
        <v>235</v>
      </c>
      <c r="D906" s="109" t="s">
        <v>237</v>
      </c>
      <c r="E906" s="159" t="s">
        <v>542</v>
      </c>
      <c r="F906" s="109"/>
      <c r="G906" s="109"/>
      <c r="H906" s="110">
        <f>H907</f>
        <v>232.2</v>
      </c>
      <c r="I906" s="110"/>
      <c r="J906" s="110"/>
    </row>
    <row r="907" spans="2:10" ht="14.25" customHeight="1">
      <c r="B907" s="164" t="s">
        <v>286</v>
      </c>
      <c r="C907" s="109" t="s">
        <v>235</v>
      </c>
      <c r="D907" s="109" t="s">
        <v>237</v>
      </c>
      <c r="E907" s="159" t="s">
        <v>542</v>
      </c>
      <c r="F907" s="109" t="s">
        <v>287</v>
      </c>
      <c r="G907" s="109"/>
      <c r="H907" s="110">
        <f>H908</f>
        <v>232.2</v>
      </c>
      <c r="I907" s="110"/>
      <c r="J907" s="110"/>
    </row>
    <row r="908" spans="2:10" ht="14.25" customHeight="1">
      <c r="B908" s="164" t="s">
        <v>288</v>
      </c>
      <c r="C908" s="109" t="s">
        <v>235</v>
      </c>
      <c r="D908" s="109" t="s">
        <v>237</v>
      </c>
      <c r="E908" s="159" t="s">
        <v>542</v>
      </c>
      <c r="F908" s="109" t="s">
        <v>289</v>
      </c>
      <c r="G908" s="109"/>
      <c r="H908" s="110">
        <f>H909</f>
        <v>232.2</v>
      </c>
      <c r="I908" s="110"/>
      <c r="J908" s="110"/>
    </row>
    <row r="909" spans="2:10" ht="14.25" customHeight="1">
      <c r="B909" s="161" t="s">
        <v>270</v>
      </c>
      <c r="C909" s="109" t="s">
        <v>235</v>
      </c>
      <c r="D909" s="109" t="s">
        <v>237</v>
      </c>
      <c r="E909" s="159" t="s">
        <v>542</v>
      </c>
      <c r="F909" s="109" t="s">
        <v>289</v>
      </c>
      <c r="G909" s="109" t="s">
        <v>294</v>
      </c>
      <c r="H909" s="110">
        <f>'Прил. 8'!I1067</f>
        <v>232.2</v>
      </c>
      <c r="I909" s="110"/>
      <c r="J909" s="110"/>
    </row>
    <row r="910" spans="2:10" ht="14.25" customHeight="1">
      <c r="B910" s="164" t="s">
        <v>543</v>
      </c>
      <c r="C910" s="109" t="s">
        <v>235</v>
      </c>
      <c r="D910" s="109" t="s">
        <v>237</v>
      </c>
      <c r="E910" s="159" t="s">
        <v>544</v>
      </c>
      <c r="F910" s="109"/>
      <c r="G910" s="109"/>
      <c r="H910" s="110">
        <f>H911</f>
        <v>611.2</v>
      </c>
      <c r="I910" s="110">
        <f>I911</f>
        <v>0</v>
      </c>
      <c r="J910" s="110">
        <f>J911</f>
        <v>450.5</v>
      </c>
    </row>
    <row r="911" spans="2:10" ht="14.25" customHeight="1">
      <c r="B911" s="164" t="s">
        <v>286</v>
      </c>
      <c r="C911" s="109" t="s">
        <v>235</v>
      </c>
      <c r="D911" s="109" t="s">
        <v>237</v>
      </c>
      <c r="E911" s="159" t="s">
        <v>544</v>
      </c>
      <c r="F911" s="109" t="s">
        <v>287</v>
      </c>
      <c r="G911" s="109"/>
      <c r="H911" s="110">
        <f>H912</f>
        <v>611.2</v>
      </c>
      <c r="I911" s="110">
        <f>I912</f>
        <v>0</v>
      </c>
      <c r="J911" s="110">
        <f>J912</f>
        <v>450.5</v>
      </c>
    </row>
    <row r="912" spans="2:10" ht="14.25" customHeight="1">
      <c r="B912" s="164" t="s">
        <v>288</v>
      </c>
      <c r="C912" s="109" t="s">
        <v>235</v>
      </c>
      <c r="D912" s="109" t="s">
        <v>237</v>
      </c>
      <c r="E912" s="159" t="s">
        <v>544</v>
      </c>
      <c r="F912" s="109" t="s">
        <v>289</v>
      </c>
      <c r="G912" s="109"/>
      <c r="H912" s="110">
        <f>H913+H914+H915</f>
        <v>611.2</v>
      </c>
      <c r="I912" s="110">
        <f>I913+I914+I915</f>
        <v>0</v>
      </c>
      <c r="J912" s="110">
        <f>J913+J914+J915</f>
        <v>450.5</v>
      </c>
    </row>
    <row r="913" spans="2:10" ht="14.25" customHeight="1">
      <c r="B913" s="161" t="s">
        <v>270</v>
      </c>
      <c r="C913" s="109" t="s">
        <v>235</v>
      </c>
      <c r="D913" s="109" t="s">
        <v>237</v>
      </c>
      <c r="E913" s="159" t="s">
        <v>544</v>
      </c>
      <c r="F913" s="109" t="s">
        <v>289</v>
      </c>
      <c r="G913" s="109" t="s">
        <v>294</v>
      </c>
      <c r="H913" s="110">
        <f>'Прил. 8'!I1071</f>
        <v>0.6</v>
      </c>
      <c r="I913" s="110">
        <f>'Прил. 8'!J1071</f>
        <v>0</v>
      </c>
      <c r="J913" s="110">
        <f>'Прил. 8'!K1071</f>
        <v>0.5</v>
      </c>
    </row>
    <row r="914" spans="2:10" ht="14.25" customHeight="1">
      <c r="B914" s="161" t="s">
        <v>271</v>
      </c>
      <c r="C914" s="109" t="s">
        <v>235</v>
      </c>
      <c r="D914" s="109" t="s">
        <v>237</v>
      </c>
      <c r="E914" s="159" t="s">
        <v>544</v>
      </c>
      <c r="F914" s="109" t="s">
        <v>289</v>
      </c>
      <c r="G914" s="109" t="s">
        <v>326</v>
      </c>
      <c r="H914" s="110">
        <f>'Прил. 8'!I1072</f>
        <v>610.6</v>
      </c>
      <c r="I914" s="110">
        <f>'Прил. 8'!J1072</f>
        <v>0</v>
      </c>
      <c r="J914" s="110">
        <f>'Прил. 8'!K1072</f>
        <v>450</v>
      </c>
    </row>
    <row r="915" spans="2:10" ht="14.25" customHeight="1">
      <c r="B915" s="161" t="s">
        <v>272</v>
      </c>
      <c r="C915" s="109" t="s">
        <v>235</v>
      </c>
      <c r="D915" s="109" t="s">
        <v>237</v>
      </c>
      <c r="E915" s="159" t="s">
        <v>544</v>
      </c>
      <c r="F915" s="109" t="s">
        <v>289</v>
      </c>
      <c r="G915" s="109" t="s">
        <v>304</v>
      </c>
      <c r="H915" s="110">
        <f>'Прил. 8'!I1073</f>
        <v>0</v>
      </c>
      <c r="I915" s="110">
        <f>'Прил. 8'!J1073</f>
        <v>0</v>
      </c>
      <c r="J915" s="110">
        <f>'Прил. 8'!K1073</f>
        <v>0</v>
      </c>
    </row>
    <row r="916" spans="2:10" ht="14.25" customHeight="1">
      <c r="B916" s="195" t="s">
        <v>238</v>
      </c>
      <c r="C916" s="153" t="s">
        <v>235</v>
      </c>
      <c r="D916" s="153" t="s">
        <v>239</v>
      </c>
      <c r="E916" s="172"/>
      <c r="F916" s="104"/>
      <c r="G916" s="109"/>
      <c r="H916" s="196">
        <f>H917+H929</f>
        <v>2844.6</v>
      </c>
      <c r="I916" s="196">
        <f>I917+I929</f>
        <v>2027.1999999999998</v>
      </c>
      <c r="J916" s="196">
        <f>J917+J929</f>
        <v>2027.1999999999998</v>
      </c>
    </row>
    <row r="917" spans="2:10" ht="14.25" customHeight="1" hidden="1">
      <c r="B917" s="171" t="s">
        <v>545</v>
      </c>
      <c r="C917" s="109" t="s">
        <v>235</v>
      </c>
      <c r="D917" s="109" t="s">
        <v>239</v>
      </c>
      <c r="E917" s="172" t="s">
        <v>500</v>
      </c>
      <c r="F917" s="104"/>
      <c r="G917" s="109"/>
      <c r="H917" s="150">
        <f>H918</f>
        <v>0</v>
      </c>
      <c r="I917" s="150">
        <f>I918</f>
        <v>0</v>
      </c>
      <c r="J917" s="150">
        <f>J918</f>
        <v>0</v>
      </c>
    </row>
    <row r="918" spans="2:10" ht="27.75" customHeight="1" hidden="1">
      <c r="B918" s="163" t="s">
        <v>527</v>
      </c>
      <c r="C918" s="109" t="s">
        <v>235</v>
      </c>
      <c r="D918" s="109" t="s">
        <v>239</v>
      </c>
      <c r="E918" s="172" t="s">
        <v>546</v>
      </c>
      <c r="F918" s="104"/>
      <c r="G918" s="109"/>
      <c r="H918" s="150">
        <f>H919</f>
        <v>0</v>
      </c>
      <c r="I918" s="150">
        <f>I919</f>
        <v>0</v>
      </c>
      <c r="J918" s="150">
        <f>J919</f>
        <v>0</v>
      </c>
    </row>
    <row r="919" spans="2:10" ht="39" customHeight="1" hidden="1">
      <c r="B919" s="163" t="s">
        <v>547</v>
      </c>
      <c r="C919" s="109" t="s">
        <v>235</v>
      </c>
      <c r="D919" s="109" t="s">
        <v>239</v>
      </c>
      <c r="E919" s="172" t="s">
        <v>548</v>
      </c>
      <c r="F919" s="109"/>
      <c r="G919" s="109"/>
      <c r="H919" s="150">
        <f>H920+H923+H926</f>
        <v>0</v>
      </c>
      <c r="I919" s="150">
        <f>I920+I923+I926</f>
        <v>0</v>
      </c>
      <c r="J919" s="150">
        <f>J920+J923+J926</f>
        <v>0</v>
      </c>
    </row>
    <row r="920" spans="2:10" ht="40.5" customHeight="1" hidden="1">
      <c r="B920" s="161" t="s">
        <v>278</v>
      </c>
      <c r="C920" s="109" t="s">
        <v>235</v>
      </c>
      <c r="D920" s="109" t="s">
        <v>239</v>
      </c>
      <c r="E920" s="172" t="s">
        <v>534</v>
      </c>
      <c r="F920" s="109" t="s">
        <v>279</v>
      </c>
      <c r="G920" s="109"/>
      <c r="H920" s="150">
        <f>H921</f>
        <v>0</v>
      </c>
      <c r="I920" s="150">
        <f>I921</f>
        <v>0</v>
      </c>
      <c r="J920" s="150">
        <f>J921</f>
        <v>0</v>
      </c>
    </row>
    <row r="921" spans="2:10" ht="12.75" customHeight="1" hidden="1">
      <c r="B921" s="161" t="s">
        <v>280</v>
      </c>
      <c r="C921" s="109" t="s">
        <v>235</v>
      </c>
      <c r="D921" s="109" t="s">
        <v>239</v>
      </c>
      <c r="E921" s="172" t="s">
        <v>534</v>
      </c>
      <c r="F921" s="104">
        <v>110</v>
      </c>
      <c r="G921" s="109"/>
      <c r="H921" s="150">
        <f>H922</f>
        <v>0</v>
      </c>
      <c r="I921" s="150">
        <f>I922</f>
        <v>0</v>
      </c>
      <c r="J921" s="150">
        <f>J922</f>
        <v>0</v>
      </c>
    </row>
    <row r="922" spans="2:10" ht="12.75" customHeight="1" hidden="1">
      <c r="B922" s="161" t="s">
        <v>270</v>
      </c>
      <c r="C922" s="109" t="s">
        <v>235</v>
      </c>
      <c r="D922" s="109" t="s">
        <v>239</v>
      </c>
      <c r="E922" s="172" t="s">
        <v>534</v>
      </c>
      <c r="F922" s="104">
        <v>110</v>
      </c>
      <c r="G922" s="109" t="s">
        <v>294</v>
      </c>
      <c r="H922" s="150">
        <f>'Прил. 8'!I1080</f>
        <v>0</v>
      </c>
      <c r="I922" s="150">
        <f>'Прил. 8'!J1080</f>
        <v>0</v>
      </c>
      <c r="J922" s="150">
        <f>'Прил. 8'!K1080</f>
        <v>0</v>
      </c>
    </row>
    <row r="923" spans="2:10" ht="14.25" customHeight="1" hidden="1">
      <c r="B923" s="164" t="s">
        <v>286</v>
      </c>
      <c r="C923" s="109" t="s">
        <v>235</v>
      </c>
      <c r="D923" s="109" t="s">
        <v>239</v>
      </c>
      <c r="E923" s="172" t="s">
        <v>534</v>
      </c>
      <c r="F923" s="104">
        <v>200</v>
      </c>
      <c r="G923" s="109"/>
      <c r="H923" s="150">
        <f>H924</f>
        <v>0</v>
      </c>
      <c r="I923" s="150">
        <f>I924</f>
        <v>0</v>
      </c>
      <c r="J923" s="150">
        <f>J924</f>
        <v>0</v>
      </c>
    </row>
    <row r="924" spans="2:10" ht="14.25" customHeight="1" hidden="1">
      <c r="B924" s="164" t="s">
        <v>288</v>
      </c>
      <c r="C924" s="109" t="s">
        <v>235</v>
      </c>
      <c r="D924" s="109" t="s">
        <v>239</v>
      </c>
      <c r="E924" s="172" t="s">
        <v>534</v>
      </c>
      <c r="F924" s="104">
        <v>240</v>
      </c>
      <c r="G924" s="109"/>
      <c r="H924" s="150">
        <f>H925</f>
        <v>0</v>
      </c>
      <c r="I924" s="150">
        <f>I925</f>
        <v>0</v>
      </c>
      <c r="J924" s="150">
        <f>J925</f>
        <v>0</v>
      </c>
    </row>
    <row r="925" spans="2:10" ht="12.75" customHeight="1" hidden="1">
      <c r="B925" s="161" t="s">
        <v>270</v>
      </c>
      <c r="C925" s="109" t="s">
        <v>235</v>
      </c>
      <c r="D925" s="109" t="s">
        <v>239</v>
      </c>
      <c r="E925" s="172" t="s">
        <v>534</v>
      </c>
      <c r="F925" s="109" t="s">
        <v>289</v>
      </c>
      <c r="G925" s="109" t="s">
        <v>294</v>
      </c>
      <c r="H925" s="150">
        <f>'Прил. 8'!I1083</f>
        <v>0</v>
      </c>
      <c r="I925" s="150">
        <f>'Прил. 8'!J1083</f>
        <v>0</v>
      </c>
      <c r="J925" s="150">
        <f>'Прил. 8'!K1083</f>
        <v>0</v>
      </c>
    </row>
    <row r="926" spans="2:10" ht="12.75" customHeight="1" hidden="1">
      <c r="B926" s="164" t="s">
        <v>290</v>
      </c>
      <c r="C926" s="109" t="s">
        <v>235</v>
      </c>
      <c r="D926" s="109" t="s">
        <v>239</v>
      </c>
      <c r="E926" s="172" t="s">
        <v>534</v>
      </c>
      <c r="F926" s="109" t="s">
        <v>291</v>
      </c>
      <c r="G926" s="109"/>
      <c r="H926" s="150">
        <f>H927</f>
        <v>0</v>
      </c>
      <c r="I926" s="150">
        <f>I927</f>
        <v>0</v>
      </c>
      <c r="J926" s="150">
        <f>J927</f>
        <v>0</v>
      </c>
    </row>
    <row r="927" spans="2:10" ht="12.75" customHeight="1" hidden="1">
      <c r="B927" s="164" t="s">
        <v>292</v>
      </c>
      <c r="C927" s="109" t="s">
        <v>235</v>
      </c>
      <c r="D927" s="109" t="s">
        <v>239</v>
      </c>
      <c r="E927" s="172" t="s">
        <v>534</v>
      </c>
      <c r="F927" s="104">
        <v>850</v>
      </c>
      <c r="G927" s="109"/>
      <c r="H927" s="150">
        <f>H928</f>
        <v>0</v>
      </c>
      <c r="I927" s="150">
        <f>I928</f>
        <v>0</v>
      </c>
      <c r="J927" s="150">
        <f>J928</f>
        <v>0</v>
      </c>
    </row>
    <row r="928" spans="2:10" ht="12.75" customHeight="1" hidden="1">
      <c r="B928" s="161" t="s">
        <v>270</v>
      </c>
      <c r="C928" s="109" t="s">
        <v>235</v>
      </c>
      <c r="D928" s="109" t="s">
        <v>239</v>
      </c>
      <c r="E928" s="172" t="s">
        <v>534</v>
      </c>
      <c r="F928" s="104">
        <v>850</v>
      </c>
      <c r="G928" s="109" t="s">
        <v>294</v>
      </c>
      <c r="H928" s="150">
        <f>'Прил. 8'!I1086</f>
        <v>0</v>
      </c>
      <c r="I928" s="150">
        <f>'Прил. 8'!J1086</f>
        <v>0</v>
      </c>
      <c r="J928" s="150">
        <f>'Прил. 8'!K1086</f>
        <v>0</v>
      </c>
    </row>
    <row r="929" spans="2:10" ht="14.25" customHeight="1">
      <c r="B929" s="163" t="s">
        <v>549</v>
      </c>
      <c r="C929" s="109" t="s">
        <v>235</v>
      </c>
      <c r="D929" s="109" t="s">
        <v>239</v>
      </c>
      <c r="E929" s="172" t="s">
        <v>275</v>
      </c>
      <c r="F929" s="104"/>
      <c r="G929" s="109"/>
      <c r="H929" s="150">
        <f>H930+H940</f>
        <v>2844.6</v>
      </c>
      <c r="I929" s="150">
        <f>I930+I940</f>
        <v>2027.1999999999998</v>
      </c>
      <c r="J929" s="150">
        <f>J930+J940</f>
        <v>2027.1999999999998</v>
      </c>
    </row>
    <row r="930" spans="2:10" ht="14.25" customHeight="1">
      <c r="B930" s="163" t="s">
        <v>550</v>
      </c>
      <c r="C930" s="109" t="s">
        <v>235</v>
      </c>
      <c r="D930" s="109" t="s">
        <v>239</v>
      </c>
      <c r="E930" s="172" t="s">
        <v>301</v>
      </c>
      <c r="F930" s="104"/>
      <c r="G930" s="109"/>
      <c r="H930" s="150">
        <f>H931+H934+H937</f>
        <v>2775.2</v>
      </c>
      <c r="I930" s="150">
        <f>I931+I934+I937</f>
        <v>2027.1999999999998</v>
      </c>
      <c r="J930" s="150">
        <f>J931+J934+J937</f>
        <v>2027.1999999999998</v>
      </c>
    </row>
    <row r="931" spans="2:10" ht="40.5" customHeight="1">
      <c r="B931" s="154" t="s">
        <v>278</v>
      </c>
      <c r="C931" s="109" t="s">
        <v>235</v>
      </c>
      <c r="D931" s="109" t="s">
        <v>239</v>
      </c>
      <c r="E931" s="172" t="s">
        <v>301</v>
      </c>
      <c r="F931" s="109" t="s">
        <v>279</v>
      </c>
      <c r="G931" s="109"/>
      <c r="H931" s="150">
        <f>H932</f>
        <v>2260.5</v>
      </c>
      <c r="I931" s="150">
        <f>I932</f>
        <v>1842.6</v>
      </c>
      <c r="J931" s="150">
        <f>J932</f>
        <v>1842.6</v>
      </c>
    </row>
    <row r="932" spans="2:10" ht="12.75" customHeight="1">
      <c r="B932" s="161" t="s">
        <v>280</v>
      </c>
      <c r="C932" s="109" t="s">
        <v>235</v>
      </c>
      <c r="D932" s="109" t="s">
        <v>239</v>
      </c>
      <c r="E932" s="172" t="s">
        <v>301</v>
      </c>
      <c r="F932" s="104">
        <v>120</v>
      </c>
      <c r="G932" s="109"/>
      <c r="H932" s="150">
        <f>H933</f>
        <v>2260.5</v>
      </c>
      <c r="I932" s="150">
        <f>I933</f>
        <v>1842.6</v>
      </c>
      <c r="J932" s="150">
        <f>J933</f>
        <v>1842.6</v>
      </c>
    </row>
    <row r="933" spans="2:10" ht="12.75" customHeight="1">
      <c r="B933" s="161" t="s">
        <v>270</v>
      </c>
      <c r="C933" s="109" t="s">
        <v>235</v>
      </c>
      <c r="D933" s="109" t="s">
        <v>239</v>
      </c>
      <c r="E933" s="172" t="s">
        <v>301</v>
      </c>
      <c r="F933" s="104">
        <v>120</v>
      </c>
      <c r="G933" s="109" t="s">
        <v>294</v>
      </c>
      <c r="H933" s="150">
        <f>'Прил. 8'!I1091</f>
        <v>2260.5</v>
      </c>
      <c r="I933" s="150">
        <f>'Прил. 8'!J1091</f>
        <v>1842.6</v>
      </c>
      <c r="J933" s="150">
        <f>'Прил. 8'!K1091</f>
        <v>1842.6</v>
      </c>
    </row>
    <row r="934" spans="2:10" ht="12.75" customHeight="1">
      <c r="B934" s="164" t="s">
        <v>286</v>
      </c>
      <c r="C934" s="109" t="s">
        <v>235</v>
      </c>
      <c r="D934" s="109" t="s">
        <v>239</v>
      </c>
      <c r="E934" s="172" t="s">
        <v>301</v>
      </c>
      <c r="F934" s="104">
        <v>200</v>
      </c>
      <c r="G934" s="109"/>
      <c r="H934" s="150">
        <f>H935</f>
        <v>501</v>
      </c>
      <c r="I934" s="150">
        <f>I935</f>
        <v>184.6</v>
      </c>
      <c r="J934" s="150">
        <f>J935</f>
        <v>184.6</v>
      </c>
    </row>
    <row r="935" spans="2:10" ht="12.75" customHeight="1">
      <c r="B935" s="164" t="s">
        <v>288</v>
      </c>
      <c r="C935" s="109" t="s">
        <v>235</v>
      </c>
      <c r="D935" s="109" t="s">
        <v>239</v>
      </c>
      <c r="E935" s="172" t="s">
        <v>301</v>
      </c>
      <c r="F935" s="104">
        <v>240</v>
      </c>
      <c r="G935" s="109"/>
      <c r="H935" s="150">
        <f>H936</f>
        <v>501</v>
      </c>
      <c r="I935" s="150">
        <f>I936</f>
        <v>184.6</v>
      </c>
      <c r="J935" s="150">
        <f>J936</f>
        <v>184.6</v>
      </c>
    </row>
    <row r="936" spans="2:10" ht="12.75" customHeight="1">
      <c r="B936" s="161" t="s">
        <v>270</v>
      </c>
      <c r="C936" s="109" t="s">
        <v>235</v>
      </c>
      <c r="D936" s="109" t="s">
        <v>239</v>
      </c>
      <c r="E936" s="172" t="s">
        <v>301</v>
      </c>
      <c r="F936" s="109" t="s">
        <v>289</v>
      </c>
      <c r="G936" s="109" t="s">
        <v>294</v>
      </c>
      <c r="H936" s="150">
        <f>'Прил. 8'!I1094</f>
        <v>501</v>
      </c>
      <c r="I936" s="150">
        <f>'Прил. 8'!J1094</f>
        <v>184.6</v>
      </c>
      <c r="J936" s="150">
        <f>'Прил. 8'!K1094</f>
        <v>184.6</v>
      </c>
    </row>
    <row r="937" spans="2:10" ht="12.75" customHeight="1">
      <c r="B937" s="164" t="s">
        <v>290</v>
      </c>
      <c r="C937" s="109" t="s">
        <v>235</v>
      </c>
      <c r="D937" s="109" t="s">
        <v>239</v>
      </c>
      <c r="E937" s="172" t="s">
        <v>301</v>
      </c>
      <c r="F937" s="109" t="s">
        <v>291</v>
      </c>
      <c r="G937" s="109"/>
      <c r="H937" s="150">
        <f>H938</f>
        <v>13.7</v>
      </c>
      <c r="I937" s="150">
        <f>I938</f>
        <v>0</v>
      </c>
      <c r="J937" s="150">
        <f>J938</f>
        <v>0</v>
      </c>
    </row>
    <row r="938" spans="2:10" ht="12.75" customHeight="1">
      <c r="B938" s="164" t="s">
        <v>292</v>
      </c>
      <c r="C938" s="109" t="s">
        <v>235</v>
      </c>
      <c r="D938" s="109" t="s">
        <v>239</v>
      </c>
      <c r="E938" s="172" t="s">
        <v>301</v>
      </c>
      <c r="F938" s="104">
        <v>850</v>
      </c>
      <c r="G938" s="109"/>
      <c r="H938" s="150">
        <f>H939</f>
        <v>13.7</v>
      </c>
      <c r="I938" s="150">
        <f>I939</f>
        <v>0</v>
      </c>
      <c r="J938" s="150">
        <f>J939</f>
        <v>0</v>
      </c>
    </row>
    <row r="939" spans="2:10" ht="14.25" customHeight="1">
      <c r="B939" s="161" t="s">
        <v>270</v>
      </c>
      <c r="C939" s="109" t="s">
        <v>235</v>
      </c>
      <c r="D939" s="109" t="s">
        <v>239</v>
      </c>
      <c r="E939" s="172" t="s">
        <v>301</v>
      </c>
      <c r="F939" s="104">
        <v>850</v>
      </c>
      <c r="G939" s="109" t="s">
        <v>294</v>
      </c>
      <c r="H939" s="150">
        <f>'Прил. 8'!I1097</f>
        <v>13.7</v>
      </c>
      <c r="I939" s="150">
        <f>'Прил. 8'!J1097</f>
        <v>0</v>
      </c>
      <c r="J939" s="150">
        <f>'Прил. 8'!K1097</f>
        <v>0</v>
      </c>
    </row>
    <row r="940" spans="2:10" ht="40.5" customHeight="1">
      <c r="B940" s="158" t="s">
        <v>282</v>
      </c>
      <c r="C940" s="109" t="s">
        <v>235</v>
      </c>
      <c r="D940" s="109" t="s">
        <v>239</v>
      </c>
      <c r="E940" s="172" t="s">
        <v>275</v>
      </c>
      <c r="F940" s="104"/>
      <c r="G940" s="109"/>
      <c r="H940" s="150">
        <f>H941</f>
        <v>69.4</v>
      </c>
      <c r="I940" s="150">
        <f>I941</f>
        <v>0</v>
      </c>
      <c r="J940" s="150">
        <f>J941</f>
        <v>0</v>
      </c>
    </row>
    <row r="941" spans="2:10" ht="41.25" customHeight="1">
      <c r="B941" s="160" t="s">
        <v>278</v>
      </c>
      <c r="C941" s="109" t="s">
        <v>235</v>
      </c>
      <c r="D941" s="109" t="s">
        <v>239</v>
      </c>
      <c r="E941" s="19" t="s">
        <v>283</v>
      </c>
      <c r="F941" s="109" t="s">
        <v>279</v>
      </c>
      <c r="G941" s="109"/>
      <c r="H941" s="110">
        <f>H942</f>
        <v>69.4</v>
      </c>
      <c r="I941" s="110">
        <f>I942</f>
        <v>0</v>
      </c>
      <c r="J941" s="110">
        <f>J942</f>
        <v>0</v>
      </c>
    </row>
    <row r="942" spans="2:10" ht="14.25" customHeight="1">
      <c r="B942" s="161" t="s">
        <v>280</v>
      </c>
      <c r="C942" s="109" t="s">
        <v>235</v>
      </c>
      <c r="D942" s="109" t="s">
        <v>239</v>
      </c>
      <c r="E942" s="19" t="s">
        <v>283</v>
      </c>
      <c r="F942" s="104">
        <v>110</v>
      </c>
      <c r="G942" s="109"/>
      <c r="H942" s="110">
        <f>H943</f>
        <v>69.4</v>
      </c>
      <c r="I942" s="110">
        <f>I943</f>
        <v>0</v>
      </c>
      <c r="J942" s="110">
        <f>J943</f>
        <v>0</v>
      </c>
    </row>
    <row r="943" spans="2:10" ht="14.25" customHeight="1">
      <c r="B943" s="161" t="s">
        <v>271</v>
      </c>
      <c r="C943" s="109" t="s">
        <v>235</v>
      </c>
      <c r="D943" s="109" t="s">
        <v>239</v>
      </c>
      <c r="E943" s="19" t="s">
        <v>283</v>
      </c>
      <c r="F943" s="104">
        <v>110</v>
      </c>
      <c r="G943" s="109" t="s">
        <v>326</v>
      </c>
      <c r="H943" s="110">
        <f>'Прил. 8'!I1100</f>
        <v>69.4</v>
      </c>
      <c r="I943" s="110">
        <f>'Прил. 8'!J1100</f>
        <v>0</v>
      </c>
      <c r="J943" s="110">
        <f>'Прил. 8'!K1100</f>
        <v>0</v>
      </c>
    </row>
    <row r="944" spans="2:10" ht="12.75" customHeight="1" hidden="1">
      <c r="B944" s="163"/>
      <c r="C944" s="109"/>
      <c r="D944" s="109"/>
      <c r="E944" s="172"/>
      <c r="F944" s="109"/>
      <c r="G944" s="109"/>
      <c r="H944" s="150">
        <f>H945+H946</f>
        <v>0</v>
      </c>
      <c r="I944" s="150"/>
      <c r="J944" s="150"/>
    </row>
    <row r="945" spans="2:10" ht="14.25" customHeight="1" hidden="1">
      <c r="B945" s="163"/>
      <c r="C945" s="109"/>
      <c r="D945" s="109"/>
      <c r="E945" s="172"/>
      <c r="F945" s="109"/>
      <c r="G945" s="109" t="s">
        <v>525</v>
      </c>
      <c r="H945" s="150"/>
      <c r="I945" s="150"/>
      <c r="J945" s="150"/>
    </row>
    <row r="946" spans="2:10" ht="14.25" customHeight="1" hidden="1">
      <c r="B946" s="161"/>
      <c r="C946" s="109"/>
      <c r="D946" s="109"/>
      <c r="E946" s="172"/>
      <c r="F946" s="109"/>
      <c r="G946" s="109" t="s">
        <v>294</v>
      </c>
      <c r="H946" s="150"/>
      <c r="I946" s="150"/>
      <c r="J946" s="150"/>
    </row>
    <row r="947" spans="2:10" ht="12.75" customHeight="1" hidden="1">
      <c r="B947" s="164"/>
      <c r="C947" s="109"/>
      <c r="D947" s="109"/>
      <c r="E947" s="172"/>
      <c r="F947" s="109"/>
      <c r="G947" s="109"/>
      <c r="H947" s="150">
        <f>H948</f>
        <v>0</v>
      </c>
      <c r="I947" s="150"/>
      <c r="J947" s="150"/>
    </row>
    <row r="948" spans="2:10" ht="12.75" customHeight="1" hidden="1">
      <c r="B948" s="164"/>
      <c r="C948" s="109"/>
      <c r="D948" s="109"/>
      <c r="E948" s="172"/>
      <c r="F948" s="109"/>
      <c r="G948" s="109"/>
      <c r="H948" s="150">
        <f>H949+H950</f>
        <v>0</v>
      </c>
      <c r="I948" s="150"/>
      <c r="J948" s="150"/>
    </row>
    <row r="949" spans="2:10" ht="14.25" customHeight="1" hidden="1">
      <c r="B949" s="161"/>
      <c r="C949" s="109"/>
      <c r="D949" s="109"/>
      <c r="E949" s="172"/>
      <c r="F949" s="109"/>
      <c r="G949" s="109" t="s">
        <v>525</v>
      </c>
      <c r="H949" s="150"/>
      <c r="I949" s="150"/>
      <c r="J949" s="150"/>
    </row>
    <row r="950" spans="2:10" ht="14.25" customHeight="1" hidden="1">
      <c r="B950" s="161"/>
      <c r="C950" s="109"/>
      <c r="D950" s="109"/>
      <c r="E950" s="172"/>
      <c r="F950" s="109"/>
      <c r="G950" s="109" t="s">
        <v>294</v>
      </c>
      <c r="H950" s="150"/>
      <c r="I950" s="150"/>
      <c r="J950" s="150"/>
    </row>
    <row r="951" spans="2:10" ht="12.75" customHeight="1" hidden="1">
      <c r="B951" s="166"/>
      <c r="C951" s="109"/>
      <c r="D951" s="109"/>
      <c r="E951" s="172"/>
      <c r="F951" s="109"/>
      <c r="G951" s="109"/>
      <c r="H951" s="150">
        <f>H952</f>
        <v>0</v>
      </c>
      <c r="I951" s="150"/>
      <c r="J951" s="150"/>
    </row>
    <row r="952" spans="2:10" ht="12.75" customHeight="1" hidden="1">
      <c r="B952" s="166"/>
      <c r="C952" s="109"/>
      <c r="D952" s="109"/>
      <c r="E952" s="172"/>
      <c r="F952" s="109"/>
      <c r="G952" s="109"/>
      <c r="H952" s="150">
        <f>H953</f>
        <v>0</v>
      </c>
      <c r="I952" s="150"/>
      <c r="J952" s="150"/>
    </row>
    <row r="953" spans="2:10" ht="12.75" customHeight="1" hidden="1">
      <c r="B953" s="164"/>
      <c r="C953" s="109"/>
      <c r="D953" s="109"/>
      <c r="E953" s="172"/>
      <c r="F953" s="109"/>
      <c r="G953" s="109"/>
      <c r="H953" s="150">
        <f>H954</f>
        <v>0</v>
      </c>
      <c r="I953" s="150"/>
      <c r="J953" s="150"/>
    </row>
    <row r="954" spans="2:10" ht="12.75" customHeight="1" hidden="1">
      <c r="B954" s="164"/>
      <c r="C954" s="109"/>
      <c r="D954" s="109"/>
      <c r="E954" s="172"/>
      <c r="F954" s="109"/>
      <c r="G954" s="109"/>
      <c r="H954" s="150">
        <f>H955+H956</f>
        <v>0</v>
      </c>
      <c r="I954" s="150"/>
      <c r="J954" s="150"/>
    </row>
    <row r="955" spans="2:10" ht="14.25" customHeight="1" hidden="1">
      <c r="B955" s="161"/>
      <c r="C955" s="109"/>
      <c r="D955" s="109"/>
      <c r="E955" s="172"/>
      <c r="F955" s="109"/>
      <c r="G955" s="109" t="s">
        <v>525</v>
      </c>
      <c r="H955" s="150"/>
      <c r="I955" s="150"/>
      <c r="J955" s="150"/>
    </row>
    <row r="956" spans="2:10" ht="14.25" customHeight="1" hidden="1">
      <c r="B956" s="161"/>
      <c r="C956" s="109"/>
      <c r="D956" s="109"/>
      <c r="E956" s="172"/>
      <c r="F956" s="109"/>
      <c r="G956" s="109">
        <v>2</v>
      </c>
      <c r="H956" s="150"/>
      <c r="I956" s="150"/>
      <c r="J956" s="150"/>
    </row>
    <row r="957" spans="2:10" ht="12.75" customHeight="1" hidden="1">
      <c r="B957" s="166"/>
      <c r="C957" s="109"/>
      <c r="D957" s="109"/>
      <c r="E957" s="172"/>
      <c r="F957" s="109"/>
      <c r="G957" s="109"/>
      <c r="H957" s="150">
        <f>H958</f>
        <v>0</v>
      </c>
      <c r="I957" s="150"/>
      <c r="J957" s="150"/>
    </row>
    <row r="958" spans="2:10" ht="12.75" customHeight="1" hidden="1">
      <c r="B958" s="166"/>
      <c r="C958" s="109"/>
      <c r="D958" s="109"/>
      <c r="E958" s="172"/>
      <c r="F958" s="109"/>
      <c r="G958" s="109"/>
      <c r="H958" s="150">
        <f>H959+H962</f>
        <v>0</v>
      </c>
      <c r="I958" s="150"/>
      <c r="J958" s="150"/>
    </row>
    <row r="959" spans="2:10" ht="12.75" customHeight="1" hidden="1">
      <c r="B959" s="164"/>
      <c r="C959" s="109"/>
      <c r="D959" s="109"/>
      <c r="E959" s="172"/>
      <c r="F959" s="109"/>
      <c r="G959" s="109"/>
      <c r="H959" s="150">
        <f>H960</f>
        <v>0</v>
      </c>
      <c r="I959" s="150"/>
      <c r="J959" s="150"/>
    </row>
    <row r="960" spans="2:10" ht="12.75" customHeight="1" hidden="1">
      <c r="B960" s="164"/>
      <c r="C960" s="109"/>
      <c r="D960" s="109"/>
      <c r="E960" s="172"/>
      <c r="F960" s="109"/>
      <c r="G960" s="109"/>
      <c r="H960" s="150">
        <f>H961</f>
        <v>0</v>
      </c>
      <c r="I960" s="150"/>
      <c r="J960" s="150"/>
    </row>
    <row r="961" spans="2:10" ht="14.25" customHeight="1" hidden="1">
      <c r="B961" s="161"/>
      <c r="C961" s="109"/>
      <c r="D961" s="109"/>
      <c r="E961" s="172"/>
      <c r="F961" s="109"/>
      <c r="G961" s="109" t="s">
        <v>525</v>
      </c>
      <c r="H961" s="150"/>
      <c r="I961" s="150"/>
      <c r="J961" s="150"/>
    </row>
    <row r="962" spans="2:10" ht="12.75" customHeight="1" hidden="1">
      <c r="B962" s="164"/>
      <c r="C962" s="109"/>
      <c r="D962" s="109"/>
      <c r="E962" s="172"/>
      <c r="F962" s="109"/>
      <c r="G962" s="109"/>
      <c r="H962" s="150">
        <f>H963</f>
        <v>0</v>
      </c>
      <c r="I962" s="150"/>
      <c r="J962" s="150"/>
    </row>
    <row r="963" spans="2:10" ht="12.75" customHeight="1" hidden="1">
      <c r="B963" s="164"/>
      <c r="C963" s="109"/>
      <c r="D963" s="109"/>
      <c r="E963" s="172"/>
      <c r="F963" s="109"/>
      <c r="G963" s="109"/>
      <c r="H963" s="150">
        <f>H964</f>
        <v>0</v>
      </c>
      <c r="I963" s="150"/>
      <c r="J963" s="150"/>
    </row>
    <row r="964" spans="2:10" ht="14.25" customHeight="1" hidden="1">
      <c r="B964" s="161"/>
      <c r="C964" s="109"/>
      <c r="D964" s="109"/>
      <c r="E964" s="172"/>
      <c r="F964" s="109"/>
      <c r="G964" s="109" t="s">
        <v>525</v>
      </c>
      <c r="H964" s="150"/>
      <c r="I964" s="150"/>
      <c r="J964" s="150"/>
    </row>
    <row r="965" spans="2:10" ht="12.75" customHeight="1">
      <c r="B965" s="151" t="s">
        <v>240</v>
      </c>
      <c r="C965" s="108" t="s">
        <v>241</v>
      </c>
      <c r="D965" s="108"/>
      <c r="E965" s="108"/>
      <c r="F965" s="108"/>
      <c r="G965" s="108"/>
      <c r="H965" s="149">
        <f>H969+H975+H1009+H1053</f>
        <v>9077.7</v>
      </c>
      <c r="I965" s="149">
        <f>I969+I975+I1009+I1053</f>
        <v>6671.700000000001</v>
      </c>
      <c r="J965" s="149">
        <f>J969+J975+J1009+J1053</f>
        <v>5533.1</v>
      </c>
    </row>
    <row r="966" spans="2:10" ht="12.75" customHeight="1">
      <c r="B966" s="151" t="s">
        <v>270</v>
      </c>
      <c r="C966" s="108"/>
      <c r="D966" s="108"/>
      <c r="E966" s="108"/>
      <c r="F966" s="108"/>
      <c r="G966" s="108" t="s">
        <v>294</v>
      </c>
      <c r="H966" s="149">
        <f>H974+H991+H994+H1015+H996+H1000</f>
        <v>2549.6</v>
      </c>
      <c r="I966" s="149">
        <f>I974+I991+I994+I1015</f>
        <v>1830.6</v>
      </c>
      <c r="J966" s="149">
        <f>J974+J991+J994+J1015</f>
        <v>1429.4</v>
      </c>
    </row>
    <row r="967" spans="2:10" ht="12.75" customHeight="1">
      <c r="B967" s="151" t="s">
        <v>271</v>
      </c>
      <c r="C967" s="108"/>
      <c r="D967" s="108"/>
      <c r="E967" s="108"/>
      <c r="F967" s="108"/>
      <c r="G967" s="108" t="s">
        <v>326</v>
      </c>
      <c r="H967" s="149">
        <f>H1016+H1026+H1030+H1034+H1036+H1040+H1044+H1048+H1058+H1061+H1052+H1065+H1077+H1080</f>
        <v>5824.900000000001</v>
      </c>
      <c r="I967" s="149">
        <f>I1016+I1026+I1030+I1034+I1036+I1040+I1044+I1048+I1058+I1061</f>
        <v>4131.1</v>
      </c>
      <c r="J967" s="149">
        <f>J1016+J1026+J1030+J1034+J1036+J1040+J1044+J1048+J1058+J1061</f>
        <v>4103.7</v>
      </c>
    </row>
    <row r="968" spans="2:10" ht="12.75" customHeight="1">
      <c r="B968" s="151" t="s">
        <v>272</v>
      </c>
      <c r="C968" s="108"/>
      <c r="D968" s="108"/>
      <c r="E968" s="108"/>
      <c r="F968" s="108"/>
      <c r="G968" s="108" t="s">
        <v>304</v>
      </c>
      <c r="H968" s="149">
        <f>H1022+H1017+H1004+H1008+H1073</f>
        <v>703.2</v>
      </c>
      <c r="I968" s="149">
        <f>I1022+I1017+I1004+I1008</f>
        <v>710</v>
      </c>
      <c r="J968" s="149">
        <f>J1022+J1017+J1004+J1008</f>
        <v>0</v>
      </c>
    </row>
    <row r="969" spans="2:10" ht="12.75" customHeight="1">
      <c r="B969" s="192" t="s">
        <v>242</v>
      </c>
      <c r="C969" s="153" t="s">
        <v>241</v>
      </c>
      <c r="D969" s="153" t="s">
        <v>243</v>
      </c>
      <c r="E969" s="109"/>
      <c r="F969" s="109"/>
      <c r="G969" s="109"/>
      <c r="H969" s="150">
        <f>H970</f>
        <v>1400</v>
      </c>
      <c r="I969" s="150">
        <f>I970</f>
        <v>1256.3</v>
      </c>
      <c r="J969" s="150">
        <f>J970</f>
        <v>854.7</v>
      </c>
    </row>
    <row r="970" spans="2:10" ht="12.75" customHeight="1">
      <c r="B970" s="164" t="s">
        <v>274</v>
      </c>
      <c r="C970" s="109" t="s">
        <v>241</v>
      </c>
      <c r="D970" s="109" t="s">
        <v>243</v>
      </c>
      <c r="E970" s="109" t="s">
        <v>275</v>
      </c>
      <c r="F970" s="109"/>
      <c r="G970" s="109"/>
      <c r="H970" s="150">
        <f>H971</f>
        <v>1400</v>
      </c>
      <c r="I970" s="150">
        <f>I971</f>
        <v>1256.3</v>
      </c>
      <c r="J970" s="150">
        <f>J971</f>
        <v>854.7</v>
      </c>
    </row>
    <row r="971" spans="2:10" ht="27.75" customHeight="1">
      <c r="B971" s="154" t="s">
        <v>171</v>
      </c>
      <c r="C971" s="109" t="s">
        <v>241</v>
      </c>
      <c r="D971" s="109" t="s">
        <v>243</v>
      </c>
      <c r="E971" s="157" t="s">
        <v>551</v>
      </c>
      <c r="F971" s="109"/>
      <c r="G971" s="109"/>
      <c r="H971" s="150">
        <f>H972</f>
        <v>1400</v>
      </c>
      <c r="I971" s="150">
        <f>I972</f>
        <v>1256.3</v>
      </c>
      <c r="J971" s="150">
        <f>J972</f>
        <v>854.7</v>
      </c>
    </row>
    <row r="972" spans="2:10" ht="12.75" customHeight="1">
      <c r="B972" s="161" t="s">
        <v>316</v>
      </c>
      <c r="C972" s="109" t="s">
        <v>241</v>
      </c>
      <c r="D972" s="109" t="s">
        <v>243</v>
      </c>
      <c r="E972" s="157" t="s">
        <v>551</v>
      </c>
      <c r="F972" s="109" t="s">
        <v>315</v>
      </c>
      <c r="G972" s="109"/>
      <c r="H972" s="150">
        <f>H973</f>
        <v>1400</v>
      </c>
      <c r="I972" s="150">
        <f>I973</f>
        <v>1256.3</v>
      </c>
      <c r="J972" s="150">
        <f>J973</f>
        <v>854.7</v>
      </c>
    </row>
    <row r="973" spans="2:10" ht="12.75" customHeight="1">
      <c r="B973" s="161" t="s">
        <v>318</v>
      </c>
      <c r="C973" s="109" t="s">
        <v>241</v>
      </c>
      <c r="D973" s="109" t="s">
        <v>243</v>
      </c>
      <c r="E973" s="157" t="s">
        <v>551</v>
      </c>
      <c r="F973" s="109" t="s">
        <v>317</v>
      </c>
      <c r="G973" s="109"/>
      <c r="H973" s="150">
        <f>H974</f>
        <v>1400</v>
      </c>
      <c r="I973" s="150">
        <f>I974</f>
        <v>1256.3</v>
      </c>
      <c r="J973" s="150">
        <f>J974</f>
        <v>854.7</v>
      </c>
    </row>
    <row r="974" spans="2:10" ht="14.25" customHeight="1">
      <c r="B974" s="161" t="s">
        <v>270</v>
      </c>
      <c r="C974" s="109" t="s">
        <v>241</v>
      </c>
      <c r="D974" s="109" t="s">
        <v>243</v>
      </c>
      <c r="E974" s="157" t="s">
        <v>551</v>
      </c>
      <c r="F974" s="109" t="s">
        <v>317</v>
      </c>
      <c r="G974" s="109">
        <v>2</v>
      </c>
      <c r="H974" s="150">
        <f>'Прил. 8'!I402</f>
        <v>1400</v>
      </c>
      <c r="I974" s="150">
        <f>'Прил. 8'!J402</f>
        <v>1256.3</v>
      </c>
      <c r="J974" s="150">
        <f>'Прил. 8'!K402</f>
        <v>854.7</v>
      </c>
    </row>
    <row r="975" spans="2:10" ht="12.75" customHeight="1">
      <c r="B975" s="192" t="s">
        <v>244</v>
      </c>
      <c r="C975" s="153" t="s">
        <v>241</v>
      </c>
      <c r="D975" s="153" t="s">
        <v>245</v>
      </c>
      <c r="E975" s="157"/>
      <c r="F975" s="109"/>
      <c r="G975" s="109"/>
      <c r="H975" s="150">
        <f>H988+H1001+H1005+H997</f>
        <v>1304</v>
      </c>
      <c r="I975" s="150">
        <f>I988+I1001+I1005</f>
        <v>860</v>
      </c>
      <c r="J975" s="150">
        <f>J988+J1001+J1005</f>
        <v>150</v>
      </c>
    </row>
    <row r="976" spans="2:10" ht="12.75" customHeight="1" hidden="1">
      <c r="B976" s="236"/>
      <c r="C976" s="109"/>
      <c r="D976" s="109"/>
      <c r="E976" s="172"/>
      <c r="F976" s="109"/>
      <c r="G976" s="109"/>
      <c r="H976" s="150">
        <f>H977</f>
        <v>0</v>
      </c>
      <c r="I976" s="150"/>
      <c r="J976" s="150"/>
    </row>
    <row r="977" spans="2:10" ht="25.5" customHeight="1" hidden="1">
      <c r="B977" s="161"/>
      <c r="C977" s="109"/>
      <c r="D977" s="109"/>
      <c r="E977" s="172"/>
      <c r="F977" s="109"/>
      <c r="G977" s="109"/>
      <c r="H977" s="150">
        <f>H978</f>
        <v>0</v>
      </c>
      <c r="I977" s="150"/>
      <c r="J977" s="150"/>
    </row>
    <row r="978" spans="2:10" ht="12.75" customHeight="1" hidden="1">
      <c r="B978" s="166"/>
      <c r="C978" s="109"/>
      <c r="D978" s="109"/>
      <c r="E978" s="172"/>
      <c r="F978" s="109"/>
      <c r="G978" s="109"/>
      <c r="H978" s="150">
        <f>H979</f>
        <v>0</v>
      </c>
      <c r="I978" s="150"/>
      <c r="J978" s="150"/>
    </row>
    <row r="979" spans="2:10" ht="12.75" customHeight="1" hidden="1">
      <c r="B979" s="161"/>
      <c r="C979" s="109"/>
      <c r="D979" s="109"/>
      <c r="E979" s="172"/>
      <c r="F979" s="109"/>
      <c r="G979" s="109"/>
      <c r="H979" s="150">
        <f>H980</f>
        <v>0</v>
      </c>
      <c r="I979" s="150"/>
      <c r="J979" s="150"/>
    </row>
    <row r="980" spans="2:10" ht="12.75" customHeight="1" hidden="1">
      <c r="B980" s="161"/>
      <c r="C980" s="109"/>
      <c r="D980" s="109"/>
      <c r="E980" s="172"/>
      <c r="F980" s="109"/>
      <c r="G980" s="109"/>
      <c r="H980" s="150">
        <f>H981</f>
        <v>0</v>
      </c>
      <c r="I980" s="150"/>
      <c r="J980" s="150"/>
    </row>
    <row r="981" spans="2:10" ht="14.25" customHeight="1" hidden="1">
      <c r="B981" s="161"/>
      <c r="C981" s="109"/>
      <c r="D981" s="109"/>
      <c r="E981" s="172"/>
      <c r="F981" s="109"/>
      <c r="G981" s="109"/>
      <c r="H981" s="150"/>
      <c r="I981" s="150"/>
      <c r="J981" s="150"/>
    </row>
    <row r="982" spans="2:10" ht="12.75" customHeight="1" hidden="1">
      <c r="B982" s="148"/>
      <c r="C982" s="109"/>
      <c r="D982" s="109"/>
      <c r="E982" s="157"/>
      <c r="F982" s="109"/>
      <c r="G982" s="109"/>
      <c r="H982" s="150">
        <f>H983</f>
        <v>708</v>
      </c>
      <c r="I982" s="150"/>
      <c r="J982" s="150"/>
    </row>
    <row r="983" spans="2:10" ht="12.75" customHeight="1" hidden="1">
      <c r="B983" s="164"/>
      <c r="C983" s="109"/>
      <c r="D983" s="109"/>
      <c r="E983" s="157"/>
      <c r="F983" s="109"/>
      <c r="G983" s="109"/>
      <c r="H983" s="150">
        <f>H984</f>
        <v>708</v>
      </c>
      <c r="I983" s="150"/>
      <c r="J983" s="150"/>
    </row>
    <row r="984" spans="2:10" ht="25.5" customHeight="1" hidden="1">
      <c r="B984" s="161"/>
      <c r="C984" s="109"/>
      <c r="D984" s="109"/>
      <c r="E984" s="157"/>
      <c r="F984" s="109"/>
      <c r="G984" s="109"/>
      <c r="H984" s="150">
        <f>H985</f>
        <v>708</v>
      </c>
      <c r="I984" s="150"/>
      <c r="J984" s="150"/>
    </row>
    <row r="985" spans="2:10" ht="12.75" customHeight="1" hidden="1">
      <c r="B985" s="166"/>
      <c r="C985" s="109"/>
      <c r="D985" s="109"/>
      <c r="E985" s="157"/>
      <c r="F985" s="109"/>
      <c r="G985" s="109"/>
      <c r="H985" s="150">
        <f>H986+H989</f>
        <v>708</v>
      </c>
      <c r="I985" s="150"/>
      <c r="J985" s="150"/>
    </row>
    <row r="986" spans="2:10" ht="12.75" customHeight="1" hidden="1">
      <c r="B986" s="164"/>
      <c r="C986" s="109"/>
      <c r="D986" s="109"/>
      <c r="E986" s="157"/>
      <c r="F986" s="109"/>
      <c r="G986" s="109"/>
      <c r="H986" s="150">
        <f>H987</f>
        <v>354</v>
      </c>
      <c r="I986" s="150"/>
      <c r="J986" s="150"/>
    </row>
    <row r="987" spans="2:10" ht="12.75" customHeight="1" hidden="1">
      <c r="B987" s="164" t="s">
        <v>288</v>
      </c>
      <c r="C987" s="109"/>
      <c r="D987" s="109"/>
      <c r="E987" s="157"/>
      <c r="F987" s="109"/>
      <c r="G987" s="109"/>
      <c r="H987" s="150">
        <f>H988</f>
        <v>354</v>
      </c>
      <c r="I987" s="150"/>
      <c r="J987" s="150"/>
    </row>
    <row r="988" spans="2:10" ht="14.25" customHeight="1">
      <c r="B988" s="164" t="s">
        <v>274</v>
      </c>
      <c r="C988" s="109" t="s">
        <v>241</v>
      </c>
      <c r="D988" s="109" t="s">
        <v>245</v>
      </c>
      <c r="E988" s="157" t="s">
        <v>275</v>
      </c>
      <c r="F988" s="109"/>
      <c r="G988" s="109"/>
      <c r="H988" s="150">
        <f>H989</f>
        <v>354</v>
      </c>
      <c r="I988" s="150">
        <f>I989</f>
        <v>150</v>
      </c>
      <c r="J988" s="150">
        <f>J989</f>
        <v>150</v>
      </c>
    </row>
    <row r="989" spans="2:10" ht="12.75" customHeight="1">
      <c r="B989" s="161" t="s">
        <v>316</v>
      </c>
      <c r="C989" s="109" t="s">
        <v>241</v>
      </c>
      <c r="D989" s="109" t="s">
        <v>245</v>
      </c>
      <c r="E989" s="157" t="s">
        <v>552</v>
      </c>
      <c r="F989" s="109" t="s">
        <v>315</v>
      </c>
      <c r="G989" s="109"/>
      <c r="H989" s="150">
        <f>H990+H992+H995</f>
        <v>354</v>
      </c>
      <c r="I989" s="150">
        <f>I990+I992</f>
        <v>150</v>
      </c>
      <c r="J989" s="150">
        <f>J990+J992</f>
        <v>150</v>
      </c>
    </row>
    <row r="990" spans="2:10" ht="12.75" customHeight="1">
      <c r="B990" s="161" t="s">
        <v>318</v>
      </c>
      <c r="C990" s="109" t="s">
        <v>241</v>
      </c>
      <c r="D990" s="109" t="s">
        <v>245</v>
      </c>
      <c r="E990" s="157" t="s">
        <v>552</v>
      </c>
      <c r="F990" s="109" t="s">
        <v>317</v>
      </c>
      <c r="G990" s="109"/>
      <c r="H990" s="150">
        <f>H991</f>
        <v>206</v>
      </c>
      <c r="I990" s="150">
        <f>I991</f>
        <v>90</v>
      </c>
      <c r="J990" s="150">
        <f>J991</f>
        <v>90</v>
      </c>
    </row>
    <row r="991" spans="2:10" ht="14.25" customHeight="1">
      <c r="B991" s="161" t="s">
        <v>270</v>
      </c>
      <c r="C991" s="109" t="s">
        <v>241</v>
      </c>
      <c r="D991" s="109" t="s">
        <v>245</v>
      </c>
      <c r="E991" s="157" t="s">
        <v>552</v>
      </c>
      <c r="F991" s="109" t="s">
        <v>317</v>
      </c>
      <c r="G991" s="109">
        <v>2</v>
      </c>
      <c r="H991" s="150">
        <f>'Прил. 8'!I419+'Прил. 8'!I974</f>
        <v>206</v>
      </c>
      <c r="I991" s="150">
        <f>'Прил. 8'!J419+'Прил. 8'!J974</f>
        <v>90</v>
      </c>
      <c r="J991" s="150">
        <f>'Прил. 8'!K419+'Прил. 8'!K974</f>
        <v>90</v>
      </c>
    </row>
    <row r="992" spans="2:10" ht="14.25" customHeight="1">
      <c r="B992" s="161" t="s">
        <v>553</v>
      </c>
      <c r="C992" s="109" t="s">
        <v>241</v>
      </c>
      <c r="D992" s="109" t="s">
        <v>245</v>
      </c>
      <c r="E992" s="157" t="s">
        <v>552</v>
      </c>
      <c r="F992" s="109" t="s">
        <v>554</v>
      </c>
      <c r="G992" s="109"/>
      <c r="H992" s="150">
        <f>H993</f>
        <v>48</v>
      </c>
      <c r="I992" s="150">
        <f>I993</f>
        <v>60</v>
      </c>
      <c r="J992" s="150">
        <f>J993</f>
        <v>60</v>
      </c>
    </row>
    <row r="993" spans="2:10" ht="14.25" customHeight="1">
      <c r="B993" s="161" t="s">
        <v>318</v>
      </c>
      <c r="C993" s="109" t="s">
        <v>241</v>
      </c>
      <c r="D993" s="109" t="s">
        <v>245</v>
      </c>
      <c r="E993" s="157" t="s">
        <v>552</v>
      </c>
      <c r="F993" s="109" t="s">
        <v>554</v>
      </c>
      <c r="G993" s="109"/>
      <c r="H993" s="150">
        <f>H994</f>
        <v>48</v>
      </c>
      <c r="I993" s="150">
        <f>I994</f>
        <v>60</v>
      </c>
      <c r="J993" s="150">
        <f>J994</f>
        <v>60</v>
      </c>
    </row>
    <row r="994" spans="2:10" ht="14.25" customHeight="1">
      <c r="B994" s="161" t="s">
        <v>270</v>
      </c>
      <c r="C994" s="109" t="s">
        <v>241</v>
      </c>
      <c r="D994" s="109" t="s">
        <v>245</v>
      </c>
      <c r="E994" s="157" t="s">
        <v>552</v>
      </c>
      <c r="F994" s="109" t="s">
        <v>554</v>
      </c>
      <c r="G994" s="109" t="s">
        <v>294</v>
      </c>
      <c r="H994" s="150">
        <f>'Прил. 8'!I422</f>
        <v>48</v>
      </c>
      <c r="I994" s="150">
        <f>'Прил. 8'!J422</f>
        <v>60</v>
      </c>
      <c r="J994" s="150">
        <f>'Прил. 8'!K422</f>
        <v>60</v>
      </c>
    </row>
    <row r="995" spans="2:10" ht="14.25" customHeight="1">
      <c r="B995" s="161" t="s">
        <v>337</v>
      </c>
      <c r="C995" s="109" t="s">
        <v>241</v>
      </c>
      <c r="D995" s="109" t="s">
        <v>245</v>
      </c>
      <c r="E995" s="157" t="s">
        <v>552</v>
      </c>
      <c r="F995" s="109" t="s">
        <v>555</v>
      </c>
      <c r="G995" s="109"/>
      <c r="H995" s="150">
        <f>H996</f>
        <v>100</v>
      </c>
      <c r="I995" s="150">
        <f>I996</f>
        <v>0</v>
      </c>
      <c r="J995" s="150">
        <f>J996</f>
        <v>0</v>
      </c>
    </row>
    <row r="996" spans="2:10" ht="14.25" customHeight="1">
      <c r="B996" s="161" t="s">
        <v>270</v>
      </c>
      <c r="C996" s="109" t="s">
        <v>241</v>
      </c>
      <c r="D996" s="109" t="s">
        <v>245</v>
      </c>
      <c r="E996" s="157" t="s">
        <v>552</v>
      </c>
      <c r="F996" s="109" t="s">
        <v>555</v>
      </c>
      <c r="G996" s="109" t="s">
        <v>294</v>
      </c>
      <c r="H996" s="150">
        <f>'Прил. 8'!I424</f>
        <v>100</v>
      </c>
      <c r="I996" s="150"/>
      <c r="J996" s="150"/>
    </row>
    <row r="997" spans="2:10" ht="45" customHeight="1">
      <c r="B997" s="247" t="s">
        <v>556</v>
      </c>
      <c r="C997" s="248" t="s">
        <v>241</v>
      </c>
      <c r="D997" s="248" t="s">
        <v>245</v>
      </c>
      <c r="E997" s="249" t="s">
        <v>557</v>
      </c>
      <c r="F997" s="248"/>
      <c r="G997" s="248"/>
      <c r="H997" s="187">
        <f>H998</f>
        <v>500</v>
      </c>
      <c r="I997" s="187">
        <f>I998</f>
        <v>0</v>
      </c>
      <c r="J997" s="187">
        <f>J998</f>
        <v>0</v>
      </c>
    </row>
    <row r="998" spans="2:10" ht="14.25" customHeight="1">
      <c r="B998" s="247" t="s">
        <v>316</v>
      </c>
      <c r="C998" s="248" t="s">
        <v>241</v>
      </c>
      <c r="D998" s="248" t="s">
        <v>245</v>
      </c>
      <c r="E998" s="249" t="s">
        <v>557</v>
      </c>
      <c r="F998" s="248" t="s">
        <v>315</v>
      </c>
      <c r="G998" s="248"/>
      <c r="H998" s="187">
        <f>H999</f>
        <v>500</v>
      </c>
      <c r="I998" s="187">
        <f>I999</f>
        <v>0</v>
      </c>
      <c r="J998" s="187">
        <f>J999</f>
        <v>0</v>
      </c>
    </row>
    <row r="999" spans="2:10" ht="14.25" customHeight="1">
      <c r="B999" s="247" t="s">
        <v>337</v>
      </c>
      <c r="C999" s="248" t="s">
        <v>241</v>
      </c>
      <c r="D999" s="248" t="s">
        <v>245</v>
      </c>
      <c r="E999" s="249" t="s">
        <v>557</v>
      </c>
      <c r="F999" s="248" t="s">
        <v>555</v>
      </c>
      <c r="G999" s="248"/>
      <c r="H999" s="187">
        <f>H1000</f>
        <v>500</v>
      </c>
      <c r="I999" s="187">
        <f>I1000</f>
        <v>0</v>
      </c>
      <c r="J999" s="187">
        <f>J1000</f>
        <v>0</v>
      </c>
    </row>
    <row r="1000" spans="2:10" ht="14.25" customHeight="1">
      <c r="B1000" s="247" t="s">
        <v>270</v>
      </c>
      <c r="C1000" s="248" t="s">
        <v>241</v>
      </c>
      <c r="D1000" s="248" t="s">
        <v>245</v>
      </c>
      <c r="E1000" s="249" t="s">
        <v>557</v>
      </c>
      <c r="F1000" s="248" t="s">
        <v>555</v>
      </c>
      <c r="G1000" s="248" t="s">
        <v>294</v>
      </c>
      <c r="H1000" s="187">
        <f>'Прил. 8'!I432</f>
        <v>500</v>
      </c>
      <c r="I1000" s="187"/>
      <c r="J1000" s="187"/>
    </row>
    <row r="1001" spans="2:10" ht="53.25" customHeight="1">
      <c r="B1001" s="154" t="s">
        <v>558</v>
      </c>
      <c r="C1001" s="109" t="s">
        <v>241</v>
      </c>
      <c r="D1001" s="109" t="s">
        <v>245</v>
      </c>
      <c r="E1001" s="159" t="s">
        <v>559</v>
      </c>
      <c r="F1001" s="109"/>
      <c r="G1001" s="109"/>
      <c r="H1001" s="110">
        <f>H1002</f>
        <v>0</v>
      </c>
      <c r="I1001" s="110">
        <f>I1002</f>
        <v>0</v>
      </c>
      <c r="J1001" s="110">
        <f>J1002</f>
        <v>0</v>
      </c>
    </row>
    <row r="1002" spans="2:10" ht="14.25" customHeight="1">
      <c r="B1002" s="161" t="s">
        <v>316</v>
      </c>
      <c r="C1002" s="109" t="s">
        <v>241</v>
      </c>
      <c r="D1002" s="109" t="s">
        <v>245</v>
      </c>
      <c r="E1002" s="159" t="s">
        <v>559</v>
      </c>
      <c r="F1002" s="109" t="s">
        <v>315</v>
      </c>
      <c r="G1002" s="109"/>
      <c r="H1002" s="110">
        <f>H1003</f>
        <v>0</v>
      </c>
      <c r="I1002" s="110">
        <f>I1003</f>
        <v>0</v>
      </c>
      <c r="J1002" s="110">
        <f>J1003</f>
        <v>0</v>
      </c>
    </row>
    <row r="1003" spans="2:10" ht="14.25" customHeight="1">
      <c r="B1003" s="161" t="s">
        <v>318</v>
      </c>
      <c r="C1003" s="109" t="s">
        <v>241</v>
      </c>
      <c r="D1003" s="109" t="s">
        <v>245</v>
      </c>
      <c r="E1003" s="159" t="s">
        <v>559</v>
      </c>
      <c r="F1003" s="109" t="s">
        <v>317</v>
      </c>
      <c r="G1003" s="109"/>
      <c r="H1003" s="110">
        <f>H1004</f>
        <v>0</v>
      </c>
      <c r="I1003" s="110">
        <f>I1004</f>
        <v>0</v>
      </c>
      <c r="J1003" s="110">
        <f>J1004</f>
        <v>0</v>
      </c>
    </row>
    <row r="1004" spans="2:10" ht="14.25" customHeight="1">
      <c r="B1004" s="161" t="s">
        <v>272</v>
      </c>
      <c r="C1004" s="109" t="s">
        <v>241</v>
      </c>
      <c r="D1004" s="109" t="s">
        <v>245</v>
      </c>
      <c r="E1004" s="159" t="s">
        <v>559</v>
      </c>
      <c r="F1004" s="109" t="s">
        <v>317</v>
      </c>
      <c r="G1004" s="109" t="s">
        <v>304</v>
      </c>
      <c r="H1004" s="110"/>
      <c r="I1004" s="110"/>
      <c r="J1004" s="110"/>
    </row>
    <row r="1005" spans="2:10" ht="28.5" customHeight="1">
      <c r="B1005" s="154" t="s">
        <v>560</v>
      </c>
      <c r="C1005" s="109" t="s">
        <v>241</v>
      </c>
      <c r="D1005" s="109" t="s">
        <v>245</v>
      </c>
      <c r="E1005" s="159" t="s">
        <v>561</v>
      </c>
      <c r="F1005" s="109"/>
      <c r="G1005" s="109"/>
      <c r="H1005" s="110">
        <f>H1006</f>
        <v>450</v>
      </c>
      <c r="I1005" s="110">
        <f>I1006</f>
        <v>710</v>
      </c>
      <c r="J1005" s="110">
        <f>J1006</f>
        <v>0</v>
      </c>
    </row>
    <row r="1006" spans="2:10" ht="14.25" customHeight="1">
      <c r="B1006" s="161" t="s">
        <v>316</v>
      </c>
      <c r="C1006" s="109" t="s">
        <v>241</v>
      </c>
      <c r="D1006" s="109" t="s">
        <v>245</v>
      </c>
      <c r="E1006" s="159" t="s">
        <v>561</v>
      </c>
      <c r="F1006" s="109" t="s">
        <v>315</v>
      </c>
      <c r="G1006" s="109"/>
      <c r="H1006" s="110">
        <f>H1007</f>
        <v>450</v>
      </c>
      <c r="I1006" s="110">
        <f>I1007</f>
        <v>710</v>
      </c>
      <c r="J1006" s="110">
        <f>J1007</f>
        <v>0</v>
      </c>
    </row>
    <row r="1007" spans="2:10" ht="14.25" customHeight="1">
      <c r="B1007" s="161" t="s">
        <v>318</v>
      </c>
      <c r="C1007" s="109" t="s">
        <v>241</v>
      </c>
      <c r="D1007" s="109" t="s">
        <v>245</v>
      </c>
      <c r="E1007" s="159" t="s">
        <v>561</v>
      </c>
      <c r="F1007" s="109" t="s">
        <v>317</v>
      </c>
      <c r="G1007" s="109"/>
      <c r="H1007" s="110">
        <f>H1008</f>
        <v>450</v>
      </c>
      <c r="I1007" s="110">
        <f>I1008</f>
        <v>710</v>
      </c>
      <c r="J1007" s="110">
        <f>J1008</f>
        <v>0</v>
      </c>
    </row>
    <row r="1008" spans="2:10" ht="14.25" customHeight="1">
      <c r="B1008" s="161" t="s">
        <v>272</v>
      </c>
      <c r="C1008" s="109" t="s">
        <v>241</v>
      </c>
      <c r="D1008" s="109" t="s">
        <v>245</v>
      </c>
      <c r="E1008" s="159" t="s">
        <v>561</v>
      </c>
      <c r="F1008" s="109" t="s">
        <v>317</v>
      </c>
      <c r="G1008" s="109" t="s">
        <v>304</v>
      </c>
      <c r="H1008" s="110">
        <f>'Прил. 8'!I436</f>
        <v>450</v>
      </c>
      <c r="I1008" s="110">
        <f>'Прил. 8'!J436</f>
        <v>710</v>
      </c>
      <c r="J1008" s="110">
        <f>'Прил. 8'!K436</f>
        <v>0</v>
      </c>
    </row>
    <row r="1009" spans="2:10" ht="12.75" customHeight="1">
      <c r="B1009" s="192" t="s">
        <v>246</v>
      </c>
      <c r="C1009" s="153" t="s">
        <v>241</v>
      </c>
      <c r="D1009" s="153" t="s">
        <v>247</v>
      </c>
      <c r="E1009" s="109"/>
      <c r="F1009" s="109"/>
      <c r="G1009" s="109"/>
      <c r="H1009" s="150">
        <f>H1010+H1018</f>
        <v>4760.6</v>
      </c>
      <c r="I1009" s="150">
        <f>I1010+I1018</f>
        <v>3232.9</v>
      </c>
      <c r="J1009" s="150">
        <f>J1010+J1018</f>
        <v>3205.9</v>
      </c>
    </row>
    <row r="1010" spans="2:10" ht="12.75" customHeight="1">
      <c r="B1010" s="148" t="s">
        <v>562</v>
      </c>
      <c r="C1010" s="162">
        <v>1000</v>
      </c>
      <c r="D1010" s="162">
        <v>1004</v>
      </c>
      <c r="E1010" s="157" t="s">
        <v>563</v>
      </c>
      <c r="F1010" s="109"/>
      <c r="G1010" s="109"/>
      <c r="H1010" s="150">
        <f>H1011</f>
        <v>579.6</v>
      </c>
      <c r="I1010" s="150">
        <f>I1011</f>
        <v>579.6</v>
      </c>
      <c r="J1010" s="150">
        <f>J1011</f>
        <v>579.6</v>
      </c>
    </row>
    <row r="1011" spans="2:10" ht="27.75" customHeight="1">
      <c r="B1011" s="250" t="s">
        <v>564</v>
      </c>
      <c r="C1011" s="162">
        <v>1000</v>
      </c>
      <c r="D1011" s="162">
        <v>1004</v>
      </c>
      <c r="E1011" s="197" t="s">
        <v>563</v>
      </c>
      <c r="F1011" s="109"/>
      <c r="G1011" s="109"/>
      <c r="H1011" s="150">
        <f>H1012</f>
        <v>579.6</v>
      </c>
      <c r="I1011" s="150">
        <f>I1012</f>
        <v>579.6</v>
      </c>
      <c r="J1011" s="150">
        <f>J1012</f>
        <v>579.6</v>
      </c>
    </row>
    <row r="1012" spans="2:10" ht="12.75" customHeight="1">
      <c r="B1012" s="227" t="s">
        <v>565</v>
      </c>
      <c r="C1012" s="162">
        <v>1000</v>
      </c>
      <c r="D1012" s="162">
        <v>1004</v>
      </c>
      <c r="E1012" s="197" t="s">
        <v>566</v>
      </c>
      <c r="F1012" s="109"/>
      <c r="G1012" s="109"/>
      <c r="H1012" s="150">
        <f>H1013</f>
        <v>579.6</v>
      </c>
      <c r="I1012" s="150">
        <f>I1013</f>
        <v>579.6</v>
      </c>
      <c r="J1012" s="150">
        <f>J1013</f>
        <v>579.6</v>
      </c>
    </row>
    <row r="1013" spans="2:10" ht="12.75" customHeight="1">
      <c r="B1013" s="161" t="s">
        <v>316</v>
      </c>
      <c r="C1013" s="162">
        <v>1000</v>
      </c>
      <c r="D1013" s="162">
        <v>1004</v>
      </c>
      <c r="E1013" s="197" t="s">
        <v>566</v>
      </c>
      <c r="F1013" s="109" t="s">
        <v>315</v>
      </c>
      <c r="G1013" s="109"/>
      <c r="H1013" s="150">
        <f>H1014</f>
        <v>579.6</v>
      </c>
      <c r="I1013" s="150">
        <f>I1014</f>
        <v>579.6</v>
      </c>
      <c r="J1013" s="150">
        <f>J1014</f>
        <v>579.6</v>
      </c>
    </row>
    <row r="1014" spans="2:10" ht="12.75" customHeight="1">
      <c r="B1014" s="161" t="s">
        <v>318</v>
      </c>
      <c r="C1014" s="162">
        <v>1000</v>
      </c>
      <c r="D1014" s="162">
        <v>1004</v>
      </c>
      <c r="E1014" s="197" t="s">
        <v>566</v>
      </c>
      <c r="F1014" s="109" t="s">
        <v>317</v>
      </c>
      <c r="G1014" s="109"/>
      <c r="H1014" s="150">
        <f>H1015+H1016+H1017</f>
        <v>579.6</v>
      </c>
      <c r="I1014" s="150">
        <f>I1015+I1016+I1017</f>
        <v>579.6</v>
      </c>
      <c r="J1014" s="150">
        <f>J1015+J1016+J1017</f>
        <v>579.6</v>
      </c>
    </row>
    <row r="1015" spans="2:10" ht="14.25" customHeight="1">
      <c r="B1015" s="161" t="s">
        <v>270</v>
      </c>
      <c r="C1015" s="162">
        <v>1000</v>
      </c>
      <c r="D1015" s="162">
        <v>1004</v>
      </c>
      <c r="E1015" s="197" t="s">
        <v>566</v>
      </c>
      <c r="F1015" s="109" t="s">
        <v>317</v>
      </c>
      <c r="G1015" s="109" t="s">
        <v>294</v>
      </c>
      <c r="H1015" s="150">
        <f>'Прил. 8'!I461</f>
        <v>295.6</v>
      </c>
      <c r="I1015" s="150">
        <f>'Прил. 8'!J461</f>
        <v>424.3</v>
      </c>
      <c r="J1015" s="150">
        <f>'Прил. 8'!K461</f>
        <v>424.7</v>
      </c>
    </row>
    <row r="1016" spans="2:10" ht="14.25" customHeight="1">
      <c r="B1016" s="161" t="s">
        <v>271</v>
      </c>
      <c r="C1016" s="162">
        <v>1000</v>
      </c>
      <c r="D1016" s="162">
        <v>1004</v>
      </c>
      <c r="E1016" s="197" t="s">
        <v>566</v>
      </c>
      <c r="F1016" s="109" t="s">
        <v>317</v>
      </c>
      <c r="G1016" s="109" t="s">
        <v>326</v>
      </c>
      <c r="H1016" s="150">
        <f>'Прил. 8'!I462</f>
        <v>284</v>
      </c>
      <c r="I1016" s="150">
        <f>'Прил. 8'!J462</f>
        <v>155.3</v>
      </c>
      <c r="J1016" s="150">
        <f>'Прил. 8'!K462</f>
        <v>154.9</v>
      </c>
    </row>
    <row r="1017" spans="2:10" ht="14.25" customHeight="1">
      <c r="B1017" s="161" t="s">
        <v>272</v>
      </c>
      <c r="C1017" s="162">
        <v>1000</v>
      </c>
      <c r="D1017" s="162">
        <v>1004</v>
      </c>
      <c r="E1017" s="197" t="s">
        <v>566</v>
      </c>
      <c r="F1017" s="109" t="s">
        <v>317</v>
      </c>
      <c r="G1017" s="109" t="s">
        <v>304</v>
      </c>
      <c r="H1017" s="150"/>
      <c r="I1017" s="150"/>
      <c r="J1017" s="150"/>
    </row>
    <row r="1018" spans="2:10" ht="15.75" customHeight="1">
      <c r="B1018" s="251" t="s">
        <v>274</v>
      </c>
      <c r="C1018" s="162">
        <v>1000</v>
      </c>
      <c r="D1018" s="162">
        <v>1004</v>
      </c>
      <c r="E1018" s="162" t="s">
        <v>275</v>
      </c>
      <c r="F1018" s="108"/>
      <c r="G1018" s="108"/>
      <c r="H1018" s="150">
        <f>H1019+H1023+H1027+H1031+H1037+H1041+H1045</f>
        <v>4181</v>
      </c>
      <c r="I1018" s="150">
        <f>I1019+I1023+I1027+I1031+I1037+I1041+I1045</f>
        <v>2653.3</v>
      </c>
      <c r="J1018" s="150">
        <f>J1019+J1023+J1027+J1031+J1037+J1041+J1045</f>
        <v>2626.3</v>
      </c>
    </row>
    <row r="1019" spans="2:10" ht="27.75" customHeight="1" hidden="1">
      <c r="B1019" s="166" t="s">
        <v>172</v>
      </c>
      <c r="C1019" s="162">
        <v>1000</v>
      </c>
      <c r="D1019" s="162">
        <v>1004</v>
      </c>
      <c r="E1019" s="252" t="s">
        <v>567</v>
      </c>
      <c r="F1019" s="108"/>
      <c r="G1019" s="108"/>
      <c r="H1019" s="150">
        <f>H1020</f>
        <v>0</v>
      </c>
      <c r="I1019" s="150">
        <f>I1020</f>
        <v>0</v>
      </c>
      <c r="J1019" s="150">
        <f>J1020</f>
        <v>0</v>
      </c>
    </row>
    <row r="1020" spans="2:10" ht="12.75" customHeight="1" hidden="1">
      <c r="B1020" s="161" t="s">
        <v>316</v>
      </c>
      <c r="C1020" s="162">
        <v>1000</v>
      </c>
      <c r="D1020" s="162">
        <v>1004</v>
      </c>
      <c r="E1020" s="252" t="s">
        <v>567</v>
      </c>
      <c r="F1020" s="109" t="s">
        <v>315</v>
      </c>
      <c r="G1020" s="108"/>
      <c r="H1020" s="150">
        <f>H1021</f>
        <v>0</v>
      </c>
      <c r="I1020" s="150">
        <f>I1021</f>
        <v>0</v>
      </c>
      <c r="J1020" s="150">
        <f>J1021</f>
        <v>0</v>
      </c>
    </row>
    <row r="1021" spans="2:10" ht="12.75" customHeight="1" hidden="1">
      <c r="B1021" s="161" t="s">
        <v>568</v>
      </c>
      <c r="C1021" s="162">
        <v>1000</v>
      </c>
      <c r="D1021" s="162">
        <v>1004</v>
      </c>
      <c r="E1021" s="252" t="s">
        <v>567</v>
      </c>
      <c r="F1021" s="109" t="s">
        <v>569</v>
      </c>
      <c r="G1021" s="109"/>
      <c r="H1021" s="150">
        <f>H1022</f>
        <v>0</v>
      </c>
      <c r="I1021" s="150">
        <f>I1022</f>
        <v>0</v>
      </c>
      <c r="J1021" s="150">
        <f>J1022</f>
        <v>0</v>
      </c>
    </row>
    <row r="1022" spans="2:10" ht="14.25" customHeight="1" hidden="1">
      <c r="B1022" s="161" t="s">
        <v>272</v>
      </c>
      <c r="C1022" s="162">
        <v>1000</v>
      </c>
      <c r="D1022" s="162">
        <v>1004</v>
      </c>
      <c r="E1022" s="252" t="s">
        <v>567</v>
      </c>
      <c r="F1022" s="109" t="s">
        <v>569</v>
      </c>
      <c r="G1022" s="109" t="s">
        <v>304</v>
      </c>
      <c r="H1022" s="150">
        <f>'Прил. 8'!I442</f>
        <v>0</v>
      </c>
      <c r="I1022" s="150">
        <f>'Прил. 8'!J442</f>
        <v>0</v>
      </c>
      <c r="J1022" s="150">
        <f>'Прил. 8'!K442</f>
        <v>0</v>
      </c>
    </row>
    <row r="1023" spans="2:10" ht="40.5" customHeight="1">
      <c r="B1023" s="156" t="s">
        <v>570</v>
      </c>
      <c r="C1023" s="162">
        <v>1000</v>
      </c>
      <c r="D1023" s="162">
        <v>1004</v>
      </c>
      <c r="E1023" s="157" t="s">
        <v>571</v>
      </c>
      <c r="F1023" s="108"/>
      <c r="G1023" s="108"/>
      <c r="H1023" s="150">
        <f>H1024</f>
        <v>467.3</v>
      </c>
      <c r="I1023" s="150">
        <f>I1024</f>
        <v>536.6</v>
      </c>
      <c r="J1023" s="150">
        <f>J1024</f>
        <v>509.6</v>
      </c>
    </row>
    <row r="1024" spans="2:10" ht="12.75" customHeight="1">
      <c r="B1024" s="161" t="s">
        <v>316</v>
      </c>
      <c r="C1024" s="162">
        <v>1000</v>
      </c>
      <c r="D1024" s="162">
        <v>1004</v>
      </c>
      <c r="E1024" s="157" t="s">
        <v>571</v>
      </c>
      <c r="F1024" s="109" t="s">
        <v>315</v>
      </c>
      <c r="G1024" s="108"/>
      <c r="H1024" s="150">
        <f>H1025</f>
        <v>467.3</v>
      </c>
      <c r="I1024" s="150">
        <f>I1025</f>
        <v>536.6</v>
      </c>
      <c r="J1024" s="150">
        <f>J1025</f>
        <v>509.6</v>
      </c>
    </row>
    <row r="1025" spans="2:10" ht="12.75" customHeight="1">
      <c r="B1025" s="161" t="s">
        <v>318</v>
      </c>
      <c r="C1025" s="162">
        <v>1000</v>
      </c>
      <c r="D1025" s="162">
        <v>1004</v>
      </c>
      <c r="E1025" s="157" t="s">
        <v>571</v>
      </c>
      <c r="F1025" s="109" t="s">
        <v>317</v>
      </c>
      <c r="G1025" s="108"/>
      <c r="H1025" s="150">
        <f>H1026</f>
        <v>467.3</v>
      </c>
      <c r="I1025" s="150">
        <f>I1026</f>
        <v>536.6</v>
      </c>
      <c r="J1025" s="150">
        <f>J1026</f>
        <v>509.6</v>
      </c>
    </row>
    <row r="1026" spans="2:10" ht="14.25" customHeight="1">
      <c r="B1026" s="161" t="s">
        <v>271</v>
      </c>
      <c r="C1026" s="162">
        <v>1000</v>
      </c>
      <c r="D1026" s="162">
        <v>1004</v>
      </c>
      <c r="E1026" s="157" t="s">
        <v>571</v>
      </c>
      <c r="F1026" s="109" t="s">
        <v>317</v>
      </c>
      <c r="G1026" s="109">
        <v>3</v>
      </c>
      <c r="H1026" s="150">
        <f>'Прил. 8'!I986</f>
        <v>467.3</v>
      </c>
      <c r="I1026" s="150">
        <f>'Прил. 8'!J986</f>
        <v>536.6</v>
      </c>
      <c r="J1026" s="150">
        <f>'Прил. 8'!K986</f>
        <v>509.6</v>
      </c>
    </row>
    <row r="1027" spans="2:10" ht="91.5" customHeight="1" hidden="1">
      <c r="B1027" s="163" t="s">
        <v>173</v>
      </c>
      <c r="C1027" s="162">
        <v>1000</v>
      </c>
      <c r="D1027" s="162">
        <v>1004</v>
      </c>
      <c r="E1027" s="157" t="s">
        <v>275</v>
      </c>
      <c r="F1027" s="109"/>
      <c r="G1027" s="109"/>
      <c r="H1027" s="150">
        <f>H1028</f>
        <v>0</v>
      </c>
      <c r="I1027" s="150">
        <f>I1028</f>
        <v>0</v>
      </c>
      <c r="J1027" s="150">
        <f>J1028</f>
        <v>0</v>
      </c>
    </row>
    <row r="1028" spans="2:10" ht="14.25" customHeight="1" hidden="1">
      <c r="B1028" s="161" t="s">
        <v>316</v>
      </c>
      <c r="C1028" s="162">
        <v>1000</v>
      </c>
      <c r="D1028" s="162">
        <v>1004</v>
      </c>
      <c r="E1028" s="157" t="s">
        <v>572</v>
      </c>
      <c r="F1028" s="109" t="s">
        <v>315</v>
      </c>
      <c r="G1028" s="109"/>
      <c r="H1028" s="150">
        <f>H1029</f>
        <v>0</v>
      </c>
      <c r="I1028" s="150">
        <f>I1029</f>
        <v>0</v>
      </c>
      <c r="J1028" s="150">
        <f>J1029</f>
        <v>0</v>
      </c>
    </row>
    <row r="1029" spans="2:10" ht="14.25" customHeight="1" hidden="1">
      <c r="B1029" s="161" t="s">
        <v>568</v>
      </c>
      <c r="C1029" s="162">
        <v>1000</v>
      </c>
      <c r="D1029" s="162">
        <v>1004</v>
      </c>
      <c r="E1029" s="157" t="s">
        <v>572</v>
      </c>
      <c r="F1029" s="109" t="s">
        <v>569</v>
      </c>
      <c r="G1029" s="109"/>
      <c r="H1029" s="150">
        <f>H1030</f>
        <v>0</v>
      </c>
      <c r="I1029" s="150">
        <f>I1030</f>
        <v>0</v>
      </c>
      <c r="J1029" s="150">
        <f>J1030</f>
        <v>0</v>
      </c>
    </row>
    <row r="1030" spans="2:10" ht="14.25" customHeight="1" hidden="1">
      <c r="B1030" s="161" t="s">
        <v>271</v>
      </c>
      <c r="C1030" s="162">
        <v>1000</v>
      </c>
      <c r="D1030" s="162">
        <v>1004</v>
      </c>
      <c r="E1030" s="157" t="s">
        <v>572</v>
      </c>
      <c r="F1030" s="109" t="s">
        <v>569</v>
      </c>
      <c r="G1030" s="109" t="s">
        <v>326</v>
      </c>
      <c r="H1030" s="150"/>
      <c r="I1030" s="150"/>
      <c r="J1030" s="150"/>
    </row>
    <row r="1031" spans="2:10" ht="27.75" customHeight="1">
      <c r="B1031" s="156" t="s">
        <v>174</v>
      </c>
      <c r="C1031" s="162">
        <v>1000</v>
      </c>
      <c r="D1031" s="162">
        <v>1004</v>
      </c>
      <c r="E1031" s="157" t="s">
        <v>275</v>
      </c>
      <c r="F1031" s="108"/>
      <c r="G1031" s="108"/>
      <c r="H1031" s="150">
        <f>H1032</f>
        <v>469.7</v>
      </c>
      <c r="I1031" s="150">
        <f>I1032</f>
        <v>469.7</v>
      </c>
      <c r="J1031" s="150">
        <f>J1032</f>
        <v>469.7</v>
      </c>
    </row>
    <row r="1032" spans="2:10" ht="12.75" customHeight="1">
      <c r="B1032" s="161" t="s">
        <v>316</v>
      </c>
      <c r="C1032" s="162">
        <v>1000</v>
      </c>
      <c r="D1032" s="162">
        <v>1004</v>
      </c>
      <c r="E1032" s="157" t="s">
        <v>573</v>
      </c>
      <c r="F1032" s="109" t="s">
        <v>315</v>
      </c>
      <c r="G1032" s="109"/>
      <c r="H1032" s="150">
        <f>H1033+H1035</f>
        <v>469.7</v>
      </c>
      <c r="I1032" s="150">
        <f>I1033+I1035</f>
        <v>469.7</v>
      </c>
      <c r="J1032" s="150">
        <f>J1033+J1035</f>
        <v>469.7</v>
      </c>
    </row>
    <row r="1033" spans="2:10" ht="12.75" customHeight="1">
      <c r="B1033" s="161" t="s">
        <v>568</v>
      </c>
      <c r="C1033" s="162">
        <v>1000</v>
      </c>
      <c r="D1033" s="162">
        <v>1004</v>
      </c>
      <c r="E1033" s="157" t="s">
        <v>573</v>
      </c>
      <c r="F1033" s="109" t="s">
        <v>569</v>
      </c>
      <c r="G1033" s="109"/>
      <c r="H1033" s="150">
        <f>H1034</f>
        <v>399.4</v>
      </c>
      <c r="I1033" s="150">
        <f>I1034</f>
        <v>399.4</v>
      </c>
      <c r="J1033" s="150">
        <f>J1034</f>
        <v>399.4</v>
      </c>
    </row>
    <row r="1034" spans="2:10" ht="14.25" customHeight="1">
      <c r="B1034" s="161" t="s">
        <v>271</v>
      </c>
      <c r="C1034" s="162">
        <v>1000</v>
      </c>
      <c r="D1034" s="162">
        <v>1004</v>
      </c>
      <c r="E1034" s="157" t="s">
        <v>573</v>
      </c>
      <c r="F1034" s="109" t="s">
        <v>569</v>
      </c>
      <c r="G1034" s="109">
        <v>3</v>
      </c>
      <c r="H1034" s="150">
        <f>'Прил. 8'!I450</f>
        <v>399.4</v>
      </c>
      <c r="I1034" s="150">
        <f>'Прил. 8'!J450</f>
        <v>399.4</v>
      </c>
      <c r="J1034" s="150">
        <f>'Прил. 8'!K450</f>
        <v>399.4</v>
      </c>
    </row>
    <row r="1035" spans="2:10" ht="12.75" customHeight="1">
      <c r="B1035" s="161" t="s">
        <v>318</v>
      </c>
      <c r="C1035" s="162">
        <v>1000</v>
      </c>
      <c r="D1035" s="162">
        <v>1004</v>
      </c>
      <c r="E1035" s="157" t="s">
        <v>573</v>
      </c>
      <c r="F1035" s="109" t="s">
        <v>317</v>
      </c>
      <c r="G1035" s="109"/>
      <c r="H1035" s="150">
        <f>H1036</f>
        <v>70.3</v>
      </c>
      <c r="I1035" s="150">
        <f>I1036</f>
        <v>70.3</v>
      </c>
      <c r="J1035" s="150">
        <f>J1036</f>
        <v>70.3</v>
      </c>
    </row>
    <row r="1036" spans="2:10" ht="14.25" customHeight="1">
      <c r="B1036" s="161" t="s">
        <v>271</v>
      </c>
      <c r="C1036" s="162">
        <v>1000</v>
      </c>
      <c r="D1036" s="162">
        <v>1004</v>
      </c>
      <c r="E1036" s="157" t="s">
        <v>573</v>
      </c>
      <c r="F1036" s="109" t="s">
        <v>317</v>
      </c>
      <c r="G1036" s="109" t="s">
        <v>326</v>
      </c>
      <c r="H1036" s="150">
        <f>'Прил. 8'!I452</f>
        <v>70.3</v>
      </c>
      <c r="I1036" s="150">
        <f>'Прил. 8'!J452</f>
        <v>70.3</v>
      </c>
      <c r="J1036" s="150">
        <f>'Прил. 8'!K452</f>
        <v>70.3</v>
      </c>
    </row>
    <row r="1037" spans="2:10" ht="54" customHeight="1" hidden="1">
      <c r="B1037" s="154" t="s">
        <v>574</v>
      </c>
      <c r="C1037" s="162">
        <v>1000</v>
      </c>
      <c r="D1037" s="162">
        <v>1004</v>
      </c>
      <c r="E1037" s="178" t="s">
        <v>575</v>
      </c>
      <c r="F1037" s="109"/>
      <c r="G1037" s="109"/>
      <c r="H1037" s="150">
        <f>H1038</f>
        <v>0</v>
      </c>
      <c r="I1037" s="150">
        <f>I1038</f>
        <v>0</v>
      </c>
      <c r="J1037" s="150">
        <f>J1038</f>
        <v>0</v>
      </c>
    </row>
    <row r="1038" spans="2:10" ht="12.75" customHeight="1" hidden="1">
      <c r="B1038" s="154" t="s">
        <v>286</v>
      </c>
      <c r="C1038" s="162">
        <v>1000</v>
      </c>
      <c r="D1038" s="162">
        <v>1004</v>
      </c>
      <c r="E1038" s="178" t="s">
        <v>575</v>
      </c>
      <c r="F1038" s="109" t="s">
        <v>315</v>
      </c>
      <c r="G1038" s="109"/>
      <c r="H1038" s="150">
        <f>H1039</f>
        <v>0</v>
      </c>
      <c r="I1038" s="150">
        <f>I1039</f>
        <v>0</v>
      </c>
      <c r="J1038" s="150">
        <f>J1039</f>
        <v>0</v>
      </c>
    </row>
    <row r="1039" spans="2:10" ht="12.75" customHeight="1" hidden="1">
      <c r="B1039" s="154" t="s">
        <v>288</v>
      </c>
      <c r="C1039" s="162">
        <v>1000</v>
      </c>
      <c r="D1039" s="162">
        <v>1004</v>
      </c>
      <c r="E1039" s="178" t="s">
        <v>575</v>
      </c>
      <c r="F1039" s="109" t="s">
        <v>317</v>
      </c>
      <c r="G1039" s="109"/>
      <c r="H1039" s="150">
        <f>H1040</f>
        <v>0</v>
      </c>
      <c r="I1039" s="150">
        <f>I1040</f>
        <v>0</v>
      </c>
      <c r="J1039" s="150">
        <f>J1040</f>
        <v>0</v>
      </c>
    </row>
    <row r="1040" spans="2:10" ht="14.25" customHeight="1" hidden="1">
      <c r="B1040" s="154" t="s">
        <v>271</v>
      </c>
      <c r="C1040" s="162">
        <v>1000</v>
      </c>
      <c r="D1040" s="162">
        <v>1004</v>
      </c>
      <c r="E1040" s="178" t="s">
        <v>575</v>
      </c>
      <c r="F1040" s="109" t="s">
        <v>317</v>
      </c>
      <c r="G1040" s="109" t="s">
        <v>326</v>
      </c>
      <c r="H1040" s="150">
        <f>'Прил. 8'!I456</f>
        <v>0</v>
      </c>
      <c r="I1040" s="150">
        <f>'Прил. 8'!J456</f>
        <v>0</v>
      </c>
      <c r="J1040" s="150">
        <f>'Прил. 8'!K456</f>
        <v>0</v>
      </c>
    </row>
    <row r="1041" spans="2:10" ht="40.5" customHeight="1">
      <c r="B1041" s="156" t="s">
        <v>576</v>
      </c>
      <c r="C1041" s="162">
        <v>1000</v>
      </c>
      <c r="D1041" s="162">
        <v>1004</v>
      </c>
      <c r="E1041" s="162" t="s">
        <v>577</v>
      </c>
      <c r="F1041" s="109"/>
      <c r="G1041" s="109"/>
      <c r="H1041" s="150">
        <f>H1042</f>
        <v>50</v>
      </c>
      <c r="I1041" s="150">
        <f>I1042</f>
        <v>50</v>
      </c>
      <c r="J1041" s="150">
        <f>J1042</f>
        <v>50</v>
      </c>
    </row>
    <row r="1042" spans="2:10" ht="12.75" customHeight="1">
      <c r="B1042" s="154" t="s">
        <v>316</v>
      </c>
      <c r="C1042" s="162">
        <v>1000</v>
      </c>
      <c r="D1042" s="162">
        <v>1004</v>
      </c>
      <c r="E1042" s="162" t="s">
        <v>577</v>
      </c>
      <c r="F1042" s="109" t="s">
        <v>315</v>
      </c>
      <c r="G1042" s="109"/>
      <c r="H1042" s="150">
        <f>H1043</f>
        <v>50</v>
      </c>
      <c r="I1042" s="150">
        <f>I1043</f>
        <v>50</v>
      </c>
      <c r="J1042" s="150">
        <f>J1043</f>
        <v>50</v>
      </c>
    </row>
    <row r="1043" spans="2:10" ht="12.75" customHeight="1">
      <c r="B1043" s="154" t="s">
        <v>568</v>
      </c>
      <c r="C1043" s="162">
        <v>1000</v>
      </c>
      <c r="D1043" s="162">
        <v>1004</v>
      </c>
      <c r="E1043" s="162" t="s">
        <v>577</v>
      </c>
      <c r="F1043" s="109" t="s">
        <v>569</v>
      </c>
      <c r="G1043" s="109"/>
      <c r="H1043" s="150">
        <f>H1044</f>
        <v>50</v>
      </c>
      <c r="I1043" s="150">
        <f>I1044</f>
        <v>50</v>
      </c>
      <c r="J1043" s="150">
        <f>J1044</f>
        <v>50</v>
      </c>
    </row>
    <row r="1044" spans="2:10" ht="14.25" customHeight="1">
      <c r="B1044" s="154" t="s">
        <v>271</v>
      </c>
      <c r="C1044" s="162">
        <v>1000</v>
      </c>
      <c r="D1044" s="162">
        <v>1004</v>
      </c>
      <c r="E1044" s="162" t="s">
        <v>577</v>
      </c>
      <c r="F1044" s="109" t="s">
        <v>569</v>
      </c>
      <c r="G1044" s="109">
        <v>3</v>
      </c>
      <c r="H1044" s="150">
        <f>'Прил. 8'!I467</f>
        <v>50</v>
      </c>
      <c r="I1044" s="150">
        <f>'Прил. 8'!J467</f>
        <v>50</v>
      </c>
      <c r="J1044" s="150">
        <f>'Прил. 8'!K467</f>
        <v>50</v>
      </c>
    </row>
    <row r="1045" spans="2:10" ht="40.5" customHeight="1">
      <c r="B1045" s="154" t="s">
        <v>578</v>
      </c>
      <c r="C1045" s="162">
        <v>1000</v>
      </c>
      <c r="D1045" s="162">
        <v>1004</v>
      </c>
      <c r="E1045" s="178" t="s">
        <v>579</v>
      </c>
      <c r="F1045" s="109"/>
      <c r="G1045" s="109"/>
      <c r="H1045" s="150">
        <f>H1046+H1049</f>
        <v>3194</v>
      </c>
      <c r="I1045" s="150">
        <f>I1046</f>
        <v>1597</v>
      </c>
      <c r="J1045" s="150">
        <f>J1046</f>
        <v>1597</v>
      </c>
    </row>
    <row r="1046" spans="2:10" ht="15.75" customHeight="1">
      <c r="B1046" s="154" t="s">
        <v>409</v>
      </c>
      <c r="C1046" s="162">
        <v>1000</v>
      </c>
      <c r="D1046" s="162">
        <v>1004</v>
      </c>
      <c r="E1046" s="178" t="s">
        <v>579</v>
      </c>
      <c r="F1046" s="109" t="s">
        <v>384</v>
      </c>
      <c r="G1046" s="109"/>
      <c r="H1046" s="150">
        <f>H1047</f>
        <v>1597</v>
      </c>
      <c r="I1046" s="150">
        <f>I1047</f>
        <v>1597</v>
      </c>
      <c r="J1046" s="150">
        <f>J1047</f>
        <v>1597</v>
      </c>
    </row>
    <row r="1047" spans="2:10" ht="12.75" customHeight="1">
      <c r="B1047" s="156" t="s">
        <v>385</v>
      </c>
      <c r="C1047" s="162">
        <v>1000</v>
      </c>
      <c r="D1047" s="162">
        <v>1004</v>
      </c>
      <c r="E1047" s="178" t="s">
        <v>579</v>
      </c>
      <c r="F1047" s="109" t="s">
        <v>386</v>
      </c>
      <c r="G1047" s="109"/>
      <c r="H1047" s="150">
        <f>H1048</f>
        <v>1597</v>
      </c>
      <c r="I1047" s="150">
        <f>I1048</f>
        <v>1597</v>
      </c>
      <c r="J1047" s="150">
        <f>J1048</f>
        <v>1597</v>
      </c>
    </row>
    <row r="1048" spans="2:10" ht="14.25" customHeight="1">
      <c r="B1048" s="154" t="s">
        <v>271</v>
      </c>
      <c r="C1048" s="162">
        <v>1000</v>
      </c>
      <c r="D1048" s="162">
        <v>1004</v>
      </c>
      <c r="E1048" s="178" t="s">
        <v>579</v>
      </c>
      <c r="F1048" s="109" t="s">
        <v>386</v>
      </c>
      <c r="G1048" s="109" t="s">
        <v>326</v>
      </c>
      <c r="H1048" s="150">
        <f>'Прил. 8'!I78</f>
        <v>1597</v>
      </c>
      <c r="I1048" s="150">
        <f>'Прил. 8'!J78</f>
        <v>1597</v>
      </c>
      <c r="J1048" s="150">
        <f>'Прил. 8'!K78</f>
        <v>1597</v>
      </c>
    </row>
    <row r="1049" spans="2:10" ht="41.25" customHeight="1" hidden="1">
      <c r="B1049" s="154" t="s">
        <v>578</v>
      </c>
      <c r="C1049" s="162">
        <v>1000</v>
      </c>
      <c r="D1049" s="162">
        <v>1004</v>
      </c>
      <c r="E1049" s="179" t="s">
        <v>580</v>
      </c>
      <c r="F1049" s="109"/>
      <c r="G1049" s="109"/>
      <c r="H1049" s="110">
        <f>H1050</f>
        <v>1597</v>
      </c>
      <c r="I1049" s="150">
        <v>0</v>
      </c>
      <c r="J1049" s="150">
        <v>0</v>
      </c>
    </row>
    <row r="1050" spans="2:10" ht="27.75" customHeight="1" hidden="1">
      <c r="B1050" s="154" t="s">
        <v>409</v>
      </c>
      <c r="C1050" s="162">
        <v>1000</v>
      </c>
      <c r="D1050" s="162">
        <v>1004</v>
      </c>
      <c r="E1050" s="179" t="s">
        <v>580</v>
      </c>
      <c r="F1050" s="109" t="s">
        <v>384</v>
      </c>
      <c r="G1050" s="109"/>
      <c r="H1050" s="110">
        <f>H1051</f>
        <v>1597</v>
      </c>
      <c r="I1050" s="150">
        <v>0</v>
      </c>
      <c r="J1050" s="150">
        <v>0</v>
      </c>
    </row>
    <row r="1051" spans="2:10" ht="14.25" customHeight="1" hidden="1">
      <c r="B1051" s="253" t="s">
        <v>385</v>
      </c>
      <c r="C1051" s="162">
        <v>1000</v>
      </c>
      <c r="D1051" s="162">
        <v>1004</v>
      </c>
      <c r="E1051" s="179" t="s">
        <v>580</v>
      </c>
      <c r="F1051" s="109" t="s">
        <v>386</v>
      </c>
      <c r="G1051" s="109"/>
      <c r="H1051" s="110">
        <f>H1052</f>
        <v>1597</v>
      </c>
      <c r="I1051" s="150">
        <v>0</v>
      </c>
      <c r="J1051" s="150">
        <v>0</v>
      </c>
    </row>
    <row r="1052" spans="2:10" ht="14.25" customHeight="1" hidden="1">
      <c r="B1052" s="154" t="s">
        <v>271</v>
      </c>
      <c r="C1052" s="162">
        <v>1000</v>
      </c>
      <c r="D1052" s="162">
        <v>1004</v>
      </c>
      <c r="E1052" s="179" t="s">
        <v>580</v>
      </c>
      <c r="F1052" s="109" t="s">
        <v>386</v>
      </c>
      <c r="G1052" s="109" t="s">
        <v>326</v>
      </c>
      <c r="H1052" s="110">
        <f>'Прил. 8'!I82</f>
        <v>1597</v>
      </c>
      <c r="I1052" s="110">
        <f>'Прил. 8'!J82</f>
        <v>0</v>
      </c>
      <c r="J1052" s="110">
        <f>'Прил. 8'!K82</f>
        <v>0</v>
      </c>
    </row>
    <row r="1053" spans="2:10" ht="12.75" customHeight="1">
      <c r="B1053" s="152" t="s">
        <v>248</v>
      </c>
      <c r="C1053" s="153" t="s">
        <v>241</v>
      </c>
      <c r="D1053" s="153" t="s">
        <v>249</v>
      </c>
      <c r="E1053" s="109"/>
      <c r="F1053" s="109"/>
      <c r="G1053" s="109"/>
      <c r="H1053" s="150">
        <f>H1054+H1062+H1070+H1074</f>
        <v>1613.1000000000001</v>
      </c>
      <c r="I1053" s="150">
        <f>I1054</f>
        <v>1322.5</v>
      </c>
      <c r="J1053" s="150">
        <f>J1054</f>
        <v>1322.5</v>
      </c>
    </row>
    <row r="1054" spans="2:10" ht="12.75" customHeight="1">
      <c r="B1054" s="154" t="s">
        <v>274</v>
      </c>
      <c r="C1054" s="109" t="s">
        <v>241</v>
      </c>
      <c r="D1054" s="109" t="s">
        <v>249</v>
      </c>
      <c r="E1054" s="162" t="s">
        <v>275</v>
      </c>
      <c r="F1054" s="109"/>
      <c r="G1054" s="109"/>
      <c r="H1054" s="150">
        <f>H1055</f>
        <v>1322.5</v>
      </c>
      <c r="I1054" s="150">
        <f>I1055</f>
        <v>1322.5</v>
      </c>
      <c r="J1054" s="150">
        <f>J1055</f>
        <v>1322.5</v>
      </c>
    </row>
    <row r="1055" spans="2:10" ht="15.75" customHeight="1">
      <c r="B1055" s="156" t="s">
        <v>581</v>
      </c>
      <c r="C1055" s="109" t="s">
        <v>241</v>
      </c>
      <c r="D1055" s="109" t="s">
        <v>249</v>
      </c>
      <c r="E1055" s="157" t="s">
        <v>582</v>
      </c>
      <c r="F1055" s="109"/>
      <c r="G1055" s="109"/>
      <c r="H1055" s="150">
        <f>H1056+H1059</f>
        <v>1322.5</v>
      </c>
      <c r="I1055" s="150">
        <f>I1056+I1059</f>
        <v>1322.5</v>
      </c>
      <c r="J1055" s="150">
        <f>J1056+J1059</f>
        <v>1322.5</v>
      </c>
    </row>
    <row r="1056" spans="2:10" ht="41.25" customHeight="1">
      <c r="B1056" s="154" t="s">
        <v>278</v>
      </c>
      <c r="C1056" s="109" t="s">
        <v>241</v>
      </c>
      <c r="D1056" s="109" t="s">
        <v>249</v>
      </c>
      <c r="E1056" s="157" t="s">
        <v>582</v>
      </c>
      <c r="F1056" s="109" t="s">
        <v>279</v>
      </c>
      <c r="G1056" s="109"/>
      <c r="H1056" s="150">
        <f>H1057</f>
        <v>1224.5</v>
      </c>
      <c r="I1056" s="150">
        <f>I1057</f>
        <v>1238.5</v>
      </c>
      <c r="J1056" s="150">
        <f>J1057</f>
        <v>1238.5</v>
      </c>
    </row>
    <row r="1057" spans="2:10" ht="12.75" customHeight="1">
      <c r="B1057" s="154" t="s">
        <v>280</v>
      </c>
      <c r="C1057" s="109" t="s">
        <v>241</v>
      </c>
      <c r="D1057" s="109" t="s">
        <v>249</v>
      </c>
      <c r="E1057" s="157" t="s">
        <v>582</v>
      </c>
      <c r="F1057" s="109" t="s">
        <v>281</v>
      </c>
      <c r="G1057" s="109"/>
      <c r="H1057" s="150">
        <f>H1058</f>
        <v>1224.5</v>
      </c>
      <c r="I1057" s="150">
        <f>I1058</f>
        <v>1238.5</v>
      </c>
      <c r="J1057" s="150">
        <f>J1058</f>
        <v>1238.5</v>
      </c>
    </row>
    <row r="1058" spans="2:10" ht="14.25" customHeight="1">
      <c r="B1058" s="154" t="s">
        <v>271</v>
      </c>
      <c r="C1058" s="109" t="s">
        <v>241</v>
      </c>
      <c r="D1058" s="109" t="s">
        <v>249</v>
      </c>
      <c r="E1058" s="157" t="s">
        <v>582</v>
      </c>
      <c r="F1058" s="109" t="s">
        <v>281</v>
      </c>
      <c r="G1058" s="109">
        <v>3</v>
      </c>
      <c r="H1058" s="150">
        <f>'Прил. 8'!I473</f>
        <v>1224.5</v>
      </c>
      <c r="I1058" s="150">
        <f>'Прил. 8'!J473</f>
        <v>1238.5</v>
      </c>
      <c r="J1058" s="150">
        <f>'Прил. 8'!K473</f>
        <v>1238.5</v>
      </c>
    </row>
    <row r="1059" spans="2:10" ht="12.75" customHeight="1">
      <c r="B1059" s="154" t="s">
        <v>286</v>
      </c>
      <c r="C1059" s="109" t="s">
        <v>241</v>
      </c>
      <c r="D1059" s="109" t="s">
        <v>249</v>
      </c>
      <c r="E1059" s="157" t="s">
        <v>582</v>
      </c>
      <c r="F1059" s="109" t="s">
        <v>287</v>
      </c>
      <c r="G1059" s="109"/>
      <c r="H1059" s="150">
        <f>H1060</f>
        <v>98</v>
      </c>
      <c r="I1059" s="150">
        <f>I1060</f>
        <v>84</v>
      </c>
      <c r="J1059" s="150">
        <f>J1060</f>
        <v>84</v>
      </c>
    </row>
    <row r="1060" spans="2:10" ht="12.75" customHeight="1">
      <c r="B1060" s="154" t="s">
        <v>288</v>
      </c>
      <c r="C1060" s="109" t="s">
        <v>241</v>
      </c>
      <c r="D1060" s="109" t="s">
        <v>249</v>
      </c>
      <c r="E1060" s="157" t="s">
        <v>582</v>
      </c>
      <c r="F1060" s="109" t="s">
        <v>289</v>
      </c>
      <c r="G1060" s="109"/>
      <c r="H1060" s="150">
        <f>H1061</f>
        <v>98</v>
      </c>
      <c r="I1060" s="150">
        <f>I1061</f>
        <v>84</v>
      </c>
      <c r="J1060" s="150">
        <f>J1061</f>
        <v>84</v>
      </c>
    </row>
    <row r="1061" spans="2:10" ht="12.75" customHeight="1">
      <c r="B1061" s="154" t="s">
        <v>271</v>
      </c>
      <c r="C1061" s="109" t="s">
        <v>241</v>
      </c>
      <c r="D1061" s="109" t="s">
        <v>249</v>
      </c>
      <c r="E1061" s="157" t="s">
        <v>582</v>
      </c>
      <c r="F1061" s="109" t="s">
        <v>289</v>
      </c>
      <c r="G1061" s="109">
        <v>3</v>
      </c>
      <c r="H1061" s="150">
        <f>'Прил. 8'!I476</f>
        <v>98</v>
      </c>
      <c r="I1061" s="150">
        <f>'Прил. 8'!J476</f>
        <v>84</v>
      </c>
      <c r="J1061" s="150">
        <f>'Прил. 8'!K476</f>
        <v>84</v>
      </c>
    </row>
    <row r="1062" spans="2:10" ht="41.25" customHeight="1">
      <c r="B1062" s="158" t="s">
        <v>282</v>
      </c>
      <c r="C1062" s="109" t="s">
        <v>241</v>
      </c>
      <c r="D1062" s="109" t="s">
        <v>249</v>
      </c>
      <c r="E1062" s="162" t="s">
        <v>283</v>
      </c>
      <c r="F1062" s="109"/>
      <c r="G1062" s="109"/>
      <c r="H1062" s="110">
        <f>H1063</f>
        <v>26</v>
      </c>
      <c r="I1062" s="110">
        <f>I1063</f>
        <v>0</v>
      </c>
      <c r="J1062" s="110">
        <f>J1063</f>
        <v>0</v>
      </c>
    </row>
    <row r="1063" spans="2:10" ht="41.25" customHeight="1">
      <c r="B1063" s="160" t="s">
        <v>278</v>
      </c>
      <c r="C1063" s="109" t="s">
        <v>241</v>
      </c>
      <c r="D1063" s="109" t="s">
        <v>249</v>
      </c>
      <c r="E1063" s="162" t="s">
        <v>283</v>
      </c>
      <c r="F1063" s="109" t="s">
        <v>279</v>
      </c>
      <c r="G1063" s="109"/>
      <c r="H1063" s="110">
        <f>H1064</f>
        <v>26</v>
      </c>
      <c r="I1063" s="110">
        <f>I1064</f>
        <v>0</v>
      </c>
      <c r="J1063" s="110">
        <f>J1064</f>
        <v>0</v>
      </c>
    </row>
    <row r="1064" spans="2:10" ht="12.75" customHeight="1">
      <c r="B1064" s="161" t="s">
        <v>280</v>
      </c>
      <c r="C1064" s="109" t="s">
        <v>241</v>
      </c>
      <c r="D1064" s="109" t="s">
        <v>249</v>
      </c>
      <c r="E1064" s="162" t="s">
        <v>283</v>
      </c>
      <c r="F1064" s="109" t="s">
        <v>281</v>
      </c>
      <c r="G1064" s="109"/>
      <c r="H1064" s="110">
        <f>H1065</f>
        <v>26</v>
      </c>
      <c r="I1064" s="110">
        <f>I1065</f>
        <v>0</v>
      </c>
      <c r="J1064" s="110">
        <f>J1065</f>
        <v>0</v>
      </c>
    </row>
    <row r="1065" spans="2:10" ht="12.75" customHeight="1">
      <c r="B1065" s="161" t="s">
        <v>271</v>
      </c>
      <c r="C1065" s="109" t="s">
        <v>241</v>
      </c>
      <c r="D1065" s="109" t="s">
        <v>249</v>
      </c>
      <c r="E1065" s="162" t="s">
        <v>283</v>
      </c>
      <c r="F1065" s="109" t="s">
        <v>281</v>
      </c>
      <c r="G1065" s="109">
        <v>3</v>
      </c>
      <c r="H1065" s="110">
        <f>'Прил. 8'!I480</f>
        <v>26</v>
      </c>
      <c r="I1065" s="110">
        <f>'Прил. 8'!J480</f>
        <v>0</v>
      </c>
      <c r="J1065" s="110">
        <f>'Прил. 8'!K480</f>
        <v>0</v>
      </c>
    </row>
    <row r="1066" spans="2:10" ht="25.5" customHeight="1" hidden="1">
      <c r="B1066" s="254"/>
      <c r="C1066" s="109"/>
      <c r="D1066" s="109"/>
      <c r="E1066" s="194"/>
      <c r="F1066" s="109"/>
      <c r="G1066" s="109"/>
      <c r="H1066" s="150">
        <f>H1067</f>
        <v>0</v>
      </c>
      <c r="I1066" s="150"/>
      <c r="J1066" s="150"/>
    </row>
    <row r="1067" spans="2:10" ht="25.5" customHeight="1" hidden="1">
      <c r="B1067" s="161"/>
      <c r="C1067" s="109"/>
      <c r="D1067" s="109"/>
      <c r="E1067" s="194"/>
      <c r="F1067" s="109"/>
      <c r="G1067" s="109"/>
      <c r="H1067" s="150">
        <f>H1068</f>
        <v>0</v>
      </c>
      <c r="I1067" s="150"/>
      <c r="J1067" s="150"/>
    </row>
    <row r="1068" spans="2:10" ht="12.75" customHeight="1" hidden="1">
      <c r="B1068" s="161"/>
      <c r="C1068" s="109"/>
      <c r="D1068" s="109"/>
      <c r="E1068" s="194"/>
      <c r="F1068" s="109"/>
      <c r="G1068" s="109"/>
      <c r="H1068" s="150">
        <f>H1069</f>
        <v>0</v>
      </c>
      <c r="I1068" s="150"/>
      <c r="J1068" s="150"/>
    </row>
    <row r="1069" spans="2:10" ht="12.75" customHeight="1" hidden="1">
      <c r="B1069" s="161"/>
      <c r="C1069" s="109"/>
      <c r="D1069" s="109"/>
      <c r="E1069" s="194"/>
      <c r="F1069" s="109"/>
      <c r="G1069" s="109" t="s">
        <v>294</v>
      </c>
      <c r="H1069" s="150">
        <v>0</v>
      </c>
      <c r="I1069" s="150"/>
      <c r="J1069" s="150"/>
    </row>
    <row r="1070" spans="2:10" ht="85.5">
      <c r="B1070" s="255" t="s">
        <v>348</v>
      </c>
      <c r="C1070" s="185" t="s">
        <v>241</v>
      </c>
      <c r="D1070" s="185" t="s">
        <v>249</v>
      </c>
      <c r="E1070" s="186" t="s">
        <v>275</v>
      </c>
      <c r="F1070" s="185"/>
      <c r="G1070" s="185"/>
      <c r="H1070" s="150">
        <f>H1071</f>
        <v>253.2</v>
      </c>
      <c r="I1070" s="150"/>
      <c r="J1070" s="150"/>
    </row>
    <row r="1071" spans="2:10" ht="12.75" customHeight="1">
      <c r="B1071" s="256" t="s">
        <v>286</v>
      </c>
      <c r="C1071" s="185" t="s">
        <v>241</v>
      </c>
      <c r="D1071" s="185" t="s">
        <v>249</v>
      </c>
      <c r="E1071" s="186" t="s">
        <v>349</v>
      </c>
      <c r="F1071" s="185" t="s">
        <v>287</v>
      </c>
      <c r="G1071" s="185"/>
      <c r="H1071" s="150">
        <f>H1072</f>
        <v>253.2</v>
      </c>
      <c r="I1071" s="150"/>
      <c r="J1071" s="150"/>
    </row>
    <row r="1072" spans="2:10" ht="12.75" customHeight="1">
      <c r="B1072" s="256" t="s">
        <v>288</v>
      </c>
      <c r="C1072" s="185" t="s">
        <v>241</v>
      </c>
      <c r="D1072" s="185" t="s">
        <v>249</v>
      </c>
      <c r="E1072" s="186" t="s">
        <v>349</v>
      </c>
      <c r="F1072" s="185" t="s">
        <v>289</v>
      </c>
      <c r="G1072" s="185"/>
      <c r="H1072" s="150">
        <f>H1073</f>
        <v>253.2</v>
      </c>
      <c r="I1072" s="150"/>
      <c r="J1072" s="150"/>
    </row>
    <row r="1073" spans="2:10" ht="12.75" customHeight="1">
      <c r="B1073" s="257" t="s">
        <v>272</v>
      </c>
      <c r="C1073" s="185" t="s">
        <v>241</v>
      </c>
      <c r="D1073" s="185" t="s">
        <v>249</v>
      </c>
      <c r="E1073" s="186" t="s">
        <v>349</v>
      </c>
      <c r="F1073" s="185" t="s">
        <v>289</v>
      </c>
      <c r="G1073" s="185" t="s">
        <v>304</v>
      </c>
      <c r="H1073" s="150">
        <f>'Прил. 8'!I484</f>
        <v>253.2</v>
      </c>
      <c r="I1073" s="150"/>
      <c r="J1073" s="150"/>
    </row>
    <row r="1074" spans="2:10" ht="99.75">
      <c r="B1074" s="255" t="s">
        <v>583</v>
      </c>
      <c r="C1074" s="185" t="s">
        <v>241</v>
      </c>
      <c r="D1074" s="185" t="s">
        <v>249</v>
      </c>
      <c r="E1074" s="186" t="s">
        <v>275</v>
      </c>
      <c r="F1074" s="185"/>
      <c r="G1074" s="185"/>
      <c r="H1074" s="150">
        <f>H1075+H1078</f>
        <v>11.4</v>
      </c>
      <c r="I1074" s="150"/>
      <c r="J1074" s="150"/>
    </row>
    <row r="1075" spans="2:10" ht="12.75" customHeight="1">
      <c r="B1075" s="256" t="s">
        <v>286</v>
      </c>
      <c r="C1075" s="185" t="s">
        <v>241</v>
      </c>
      <c r="D1075" s="185" t="s">
        <v>249</v>
      </c>
      <c r="E1075" s="186" t="s">
        <v>584</v>
      </c>
      <c r="F1075" s="185" t="s">
        <v>287</v>
      </c>
      <c r="G1075" s="185"/>
      <c r="H1075" s="150">
        <f>H1076</f>
        <v>9.8</v>
      </c>
      <c r="I1075" s="150"/>
      <c r="J1075" s="150"/>
    </row>
    <row r="1076" spans="2:10" ht="12.75" customHeight="1">
      <c r="B1076" s="256" t="s">
        <v>288</v>
      </c>
      <c r="C1076" s="185" t="s">
        <v>241</v>
      </c>
      <c r="D1076" s="185" t="s">
        <v>249</v>
      </c>
      <c r="E1076" s="186" t="s">
        <v>584</v>
      </c>
      <c r="F1076" s="185" t="s">
        <v>289</v>
      </c>
      <c r="G1076" s="185"/>
      <c r="H1076" s="150">
        <f>H1077</f>
        <v>9.8</v>
      </c>
      <c r="I1076" s="150"/>
      <c r="J1076" s="150"/>
    </row>
    <row r="1077" spans="2:10" ht="12.75" customHeight="1">
      <c r="B1077" s="258" t="s">
        <v>271</v>
      </c>
      <c r="C1077" s="185" t="s">
        <v>241</v>
      </c>
      <c r="D1077" s="185" t="s">
        <v>249</v>
      </c>
      <c r="E1077" s="186" t="s">
        <v>584</v>
      </c>
      <c r="F1077" s="185" t="s">
        <v>289</v>
      </c>
      <c r="G1077" s="185" t="s">
        <v>326</v>
      </c>
      <c r="H1077" s="150">
        <f>'Прил. 8'!I488</f>
        <v>9.8</v>
      </c>
      <c r="I1077" s="150"/>
      <c r="J1077" s="150"/>
    </row>
    <row r="1078" spans="2:10" ht="12.75" customHeight="1">
      <c r="B1078" s="259" t="s">
        <v>290</v>
      </c>
      <c r="C1078" s="185" t="s">
        <v>241</v>
      </c>
      <c r="D1078" s="185" t="s">
        <v>249</v>
      </c>
      <c r="E1078" s="186" t="s">
        <v>584</v>
      </c>
      <c r="F1078" s="185" t="s">
        <v>291</v>
      </c>
      <c r="G1078" s="185"/>
      <c r="H1078" s="150">
        <f>H1079</f>
        <v>1.6</v>
      </c>
      <c r="I1078" s="150"/>
      <c r="J1078" s="150"/>
    </row>
    <row r="1079" spans="2:10" ht="12.75" customHeight="1">
      <c r="B1079" s="259" t="s">
        <v>292</v>
      </c>
      <c r="C1079" s="185" t="s">
        <v>241</v>
      </c>
      <c r="D1079" s="185" t="s">
        <v>249</v>
      </c>
      <c r="E1079" s="186" t="s">
        <v>584</v>
      </c>
      <c r="F1079" s="185" t="s">
        <v>293</v>
      </c>
      <c r="G1079" s="185"/>
      <c r="H1079" s="150">
        <f>H1080</f>
        <v>1.6</v>
      </c>
      <c r="I1079" s="150"/>
      <c r="J1079" s="150"/>
    </row>
    <row r="1080" spans="2:10" ht="12.75" customHeight="1">
      <c r="B1080" s="258" t="s">
        <v>271</v>
      </c>
      <c r="C1080" s="185" t="s">
        <v>241</v>
      </c>
      <c r="D1080" s="185" t="s">
        <v>249</v>
      </c>
      <c r="E1080" s="186" t="s">
        <v>584</v>
      </c>
      <c r="F1080" s="185" t="s">
        <v>293</v>
      </c>
      <c r="G1080" s="185" t="s">
        <v>326</v>
      </c>
      <c r="H1080" s="150">
        <f>'Прил. 8'!I491</f>
        <v>1.6</v>
      </c>
      <c r="I1080" s="150"/>
      <c r="J1080" s="150"/>
    </row>
    <row r="1081" spans="2:10" ht="12.75" customHeight="1">
      <c r="B1081" s="151" t="s">
        <v>250</v>
      </c>
      <c r="C1081" s="108" t="s">
        <v>251</v>
      </c>
      <c r="D1081" s="108"/>
      <c r="E1081" s="108"/>
      <c r="F1081" s="108"/>
      <c r="G1081" s="108"/>
      <c r="H1081" s="149">
        <f>H1084</f>
        <v>352</v>
      </c>
      <c r="I1081" s="149">
        <f>I1084</f>
        <v>352</v>
      </c>
      <c r="J1081" s="149">
        <f>J1084</f>
        <v>352</v>
      </c>
    </row>
    <row r="1082" spans="2:10" ht="12.75" customHeight="1">
      <c r="B1082" s="151" t="s">
        <v>270</v>
      </c>
      <c r="C1082" s="108"/>
      <c r="D1082" s="108"/>
      <c r="E1082" s="108"/>
      <c r="F1082" s="108"/>
      <c r="G1082" s="108" t="s">
        <v>294</v>
      </c>
      <c r="H1082" s="149">
        <f>H1096+H1102+H1099</f>
        <v>352</v>
      </c>
      <c r="I1082" s="149">
        <f>I1096+I1102</f>
        <v>352</v>
      </c>
      <c r="J1082" s="149">
        <f>J1096+J1102</f>
        <v>352</v>
      </c>
    </row>
    <row r="1083" spans="2:10" ht="12.75" customHeight="1" hidden="1">
      <c r="B1083" s="151" t="s">
        <v>585</v>
      </c>
      <c r="C1083" s="108"/>
      <c r="D1083" s="108"/>
      <c r="E1083" s="108"/>
      <c r="F1083" s="108"/>
      <c r="G1083" s="108"/>
      <c r="H1083" s="149"/>
      <c r="I1083" s="150"/>
      <c r="J1083" s="150"/>
    </row>
    <row r="1084" spans="2:10" ht="12.75" customHeight="1">
      <c r="B1084" s="192" t="s">
        <v>252</v>
      </c>
      <c r="C1084" s="153" t="s">
        <v>251</v>
      </c>
      <c r="D1084" s="153" t="s">
        <v>253</v>
      </c>
      <c r="E1084" s="108"/>
      <c r="F1084" s="108"/>
      <c r="G1084" s="108"/>
      <c r="H1084" s="149">
        <f>H1087</f>
        <v>352</v>
      </c>
      <c r="I1084" s="149">
        <f>I1087</f>
        <v>352</v>
      </c>
      <c r="J1084" s="149">
        <f>J1087</f>
        <v>352</v>
      </c>
    </row>
    <row r="1085" spans="2:10" s="260" customFormat="1" ht="18.75" customHeight="1" hidden="1">
      <c r="B1085" s="174"/>
      <c r="C1085" s="261"/>
      <c r="D1085" s="261"/>
      <c r="E1085" s="261"/>
      <c r="F1085" s="261"/>
      <c r="G1085" s="261"/>
      <c r="H1085" s="262"/>
      <c r="I1085" s="262"/>
      <c r="J1085" s="262"/>
    </row>
    <row r="1086" spans="2:10" s="260" customFormat="1" ht="12.75" customHeight="1" hidden="1">
      <c r="B1086" s="174"/>
      <c r="C1086" s="261"/>
      <c r="D1086" s="261"/>
      <c r="E1086" s="261"/>
      <c r="F1086" s="261"/>
      <c r="G1086" s="261"/>
      <c r="H1086" s="262"/>
      <c r="I1086" s="262"/>
      <c r="J1086" s="262"/>
    </row>
    <row r="1087" spans="2:10" ht="27.75" customHeight="1">
      <c r="B1087" s="171" t="s">
        <v>586</v>
      </c>
      <c r="C1087" s="109" t="s">
        <v>251</v>
      </c>
      <c r="D1087" s="109" t="s">
        <v>253</v>
      </c>
      <c r="E1087" s="157" t="s">
        <v>587</v>
      </c>
      <c r="F1087" s="109"/>
      <c r="G1087" s="109"/>
      <c r="H1087" s="150">
        <f>H1090</f>
        <v>352</v>
      </c>
      <c r="I1087" s="150">
        <f>I1090</f>
        <v>352</v>
      </c>
      <c r="J1087" s="150">
        <f>J1090</f>
        <v>352</v>
      </c>
    </row>
    <row r="1088" spans="2:10" ht="12.75" customHeight="1" hidden="1">
      <c r="B1088" s="161"/>
      <c r="C1088" s="109" t="s">
        <v>251</v>
      </c>
      <c r="D1088" s="109" t="s">
        <v>253</v>
      </c>
      <c r="E1088" s="157" t="s">
        <v>588</v>
      </c>
      <c r="F1088" s="109"/>
      <c r="G1088" s="109"/>
      <c r="H1088" s="150">
        <f>H1089+H1104+H1109+H1117</f>
        <v>352</v>
      </c>
      <c r="I1088" s="150"/>
      <c r="J1088" s="150"/>
    </row>
    <row r="1089" spans="2:10" ht="12.75" customHeight="1" hidden="1">
      <c r="B1089" s="161"/>
      <c r="C1089" s="109" t="s">
        <v>251</v>
      </c>
      <c r="D1089" s="109" t="s">
        <v>253</v>
      </c>
      <c r="E1089" s="157" t="s">
        <v>589</v>
      </c>
      <c r="F1089" s="109"/>
      <c r="G1089" s="109"/>
      <c r="H1089" s="150">
        <f>H1090</f>
        <v>352</v>
      </c>
      <c r="I1089" s="150"/>
      <c r="J1089" s="150"/>
    </row>
    <row r="1090" spans="2:10" ht="12.75" customHeight="1">
      <c r="B1090" s="161" t="s">
        <v>298</v>
      </c>
      <c r="C1090" s="109" t="s">
        <v>251</v>
      </c>
      <c r="D1090" s="109" t="s">
        <v>253</v>
      </c>
      <c r="E1090" s="157" t="s">
        <v>590</v>
      </c>
      <c r="F1090" s="109"/>
      <c r="G1090" s="109"/>
      <c r="H1090" s="150">
        <f>H1094+H1100+H1097</f>
        <v>352</v>
      </c>
      <c r="I1090" s="150">
        <f>I1094+I1100</f>
        <v>352</v>
      </c>
      <c r="J1090" s="150">
        <f>J1094+J1100</f>
        <v>352</v>
      </c>
    </row>
    <row r="1091" spans="2:10" ht="25.5" customHeight="1" hidden="1">
      <c r="B1091" s="161"/>
      <c r="C1091" s="109"/>
      <c r="D1091" s="109"/>
      <c r="E1091" s="157"/>
      <c r="F1091" s="109"/>
      <c r="G1091" s="109"/>
      <c r="H1091" s="150">
        <f>H1092</f>
        <v>0</v>
      </c>
      <c r="I1091" s="150"/>
      <c r="J1091" s="150"/>
    </row>
    <row r="1092" spans="2:10" ht="12.75" customHeight="1" hidden="1">
      <c r="B1092" s="161"/>
      <c r="C1092" s="109"/>
      <c r="D1092" s="109"/>
      <c r="E1092" s="157"/>
      <c r="F1092" s="109"/>
      <c r="G1092" s="109"/>
      <c r="H1092" s="150">
        <f>H1093</f>
        <v>0</v>
      </c>
      <c r="I1092" s="150"/>
      <c r="J1092" s="150"/>
    </row>
    <row r="1093" spans="2:10" ht="14.25" customHeight="1" hidden="1">
      <c r="B1093" s="161"/>
      <c r="C1093" s="109"/>
      <c r="D1093" s="109"/>
      <c r="E1093" s="157"/>
      <c r="F1093" s="109"/>
      <c r="G1093" s="109"/>
      <c r="H1093" s="150"/>
      <c r="I1093" s="150"/>
      <c r="J1093" s="150"/>
    </row>
    <row r="1094" spans="2:10" ht="12.75" customHeight="1">
      <c r="B1094" s="164" t="s">
        <v>286</v>
      </c>
      <c r="C1094" s="109" t="s">
        <v>251</v>
      </c>
      <c r="D1094" s="109" t="s">
        <v>253</v>
      </c>
      <c r="E1094" s="157" t="s">
        <v>590</v>
      </c>
      <c r="F1094" s="109" t="s">
        <v>287</v>
      </c>
      <c r="G1094" s="109"/>
      <c r="H1094" s="150">
        <f>H1095</f>
        <v>327</v>
      </c>
      <c r="I1094" s="150">
        <f>I1095</f>
        <v>327</v>
      </c>
      <c r="J1094" s="150">
        <f>J1095</f>
        <v>327</v>
      </c>
    </row>
    <row r="1095" spans="2:10" ht="12.75" customHeight="1">
      <c r="B1095" s="164" t="s">
        <v>288</v>
      </c>
      <c r="C1095" s="109" t="s">
        <v>251</v>
      </c>
      <c r="D1095" s="109" t="s">
        <v>253</v>
      </c>
      <c r="E1095" s="157" t="s">
        <v>590</v>
      </c>
      <c r="F1095" s="109" t="s">
        <v>289</v>
      </c>
      <c r="G1095" s="109"/>
      <c r="H1095" s="150">
        <f>H1096</f>
        <v>327</v>
      </c>
      <c r="I1095" s="150">
        <f>I1096</f>
        <v>327</v>
      </c>
      <c r="J1095" s="150">
        <f>J1096</f>
        <v>327</v>
      </c>
    </row>
    <row r="1096" spans="2:10" ht="12.75" customHeight="1">
      <c r="B1096" s="165" t="s">
        <v>270</v>
      </c>
      <c r="C1096" s="109" t="s">
        <v>251</v>
      </c>
      <c r="D1096" s="109" t="s">
        <v>253</v>
      </c>
      <c r="E1096" s="157" t="s">
        <v>590</v>
      </c>
      <c r="F1096" s="109" t="s">
        <v>289</v>
      </c>
      <c r="G1096" s="109" t="s">
        <v>294</v>
      </c>
      <c r="H1096" s="150">
        <f>'Прил. 8'!I992</f>
        <v>327</v>
      </c>
      <c r="I1096" s="150">
        <f>'Прил. 8'!J992</f>
        <v>327</v>
      </c>
      <c r="J1096" s="150">
        <f>'Прил. 8'!K992</f>
        <v>327</v>
      </c>
    </row>
    <row r="1097" spans="2:10" ht="12.75" customHeight="1">
      <c r="B1097" s="161" t="s">
        <v>316</v>
      </c>
      <c r="C1097" s="109" t="s">
        <v>251</v>
      </c>
      <c r="D1097" s="109" t="s">
        <v>253</v>
      </c>
      <c r="E1097" s="157" t="s">
        <v>590</v>
      </c>
      <c r="F1097" s="109" t="s">
        <v>315</v>
      </c>
      <c r="G1097" s="109"/>
      <c r="H1097" s="150">
        <f>H1098</f>
        <v>0</v>
      </c>
      <c r="I1097" s="150">
        <f>I1098</f>
        <v>0</v>
      </c>
      <c r="J1097" s="150">
        <f>J1098</f>
        <v>0</v>
      </c>
    </row>
    <row r="1098" spans="2:10" ht="12.75" customHeight="1">
      <c r="B1098" s="169" t="s">
        <v>591</v>
      </c>
      <c r="C1098" s="109" t="s">
        <v>251</v>
      </c>
      <c r="D1098" s="109" t="s">
        <v>253</v>
      </c>
      <c r="E1098" s="157" t="s">
        <v>590</v>
      </c>
      <c r="F1098" s="109" t="s">
        <v>592</v>
      </c>
      <c r="G1098" s="109"/>
      <c r="H1098" s="150">
        <f>H1099</f>
        <v>0</v>
      </c>
      <c r="I1098" s="150">
        <f>I1099</f>
        <v>0</v>
      </c>
      <c r="J1098" s="150">
        <f>J1099</f>
        <v>0</v>
      </c>
    </row>
    <row r="1099" spans="2:10" ht="12.75" customHeight="1">
      <c r="B1099" s="169" t="s">
        <v>591</v>
      </c>
      <c r="C1099" s="109" t="s">
        <v>251</v>
      </c>
      <c r="D1099" s="109" t="s">
        <v>253</v>
      </c>
      <c r="E1099" s="157" t="s">
        <v>590</v>
      </c>
      <c r="F1099" s="109" t="s">
        <v>592</v>
      </c>
      <c r="G1099" s="109" t="s">
        <v>294</v>
      </c>
      <c r="H1099" s="150">
        <f>'Прил. 8'!I995</f>
        <v>0</v>
      </c>
      <c r="I1099" s="150">
        <f>'Прил. 8'!J995</f>
        <v>0</v>
      </c>
      <c r="J1099" s="150">
        <f>'Прил. 8'!K995</f>
        <v>0</v>
      </c>
    </row>
    <row r="1100" spans="2:10" ht="14.25" customHeight="1">
      <c r="B1100" s="163" t="s">
        <v>290</v>
      </c>
      <c r="C1100" s="109" t="s">
        <v>251</v>
      </c>
      <c r="D1100" s="109" t="s">
        <v>253</v>
      </c>
      <c r="E1100" s="157" t="s">
        <v>590</v>
      </c>
      <c r="F1100" s="109" t="s">
        <v>291</v>
      </c>
      <c r="G1100" s="109"/>
      <c r="H1100" s="150">
        <f>H1101</f>
        <v>25</v>
      </c>
      <c r="I1100" s="150">
        <f>I1101</f>
        <v>25</v>
      </c>
      <c r="J1100" s="150">
        <f>J1101</f>
        <v>25</v>
      </c>
    </row>
    <row r="1101" spans="2:10" ht="14.25" customHeight="1">
      <c r="B1101" s="163" t="s">
        <v>292</v>
      </c>
      <c r="C1101" s="109" t="s">
        <v>251</v>
      </c>
      <c r="D1101" s="109" t="s">
        <v>253</v>
      </c>
      <c r="E1101" s="157" t="s">
        <v>590</v>
      </c>
      <c r="F1101" s="109" t="s">
        <v>293</v>
      </c>
      <c r="G1101" s="109"/>
      <c r="H1101" s="150">
        <f>H1102</f>
        <v>25</v>
      </c>
      <c r="I1101" s="150">
        <f>I1102</f>
        <v>25</v>
      </c>
      <c r="J1101" s="150">
        <f>J1102</f>
        <v>25</v>
      </c>
    </row>
    <row r="1102" spans="2:10" ht="14.25" customHeight="1">
      <c r="B1102" s="165" t="s">
        <v>270</v>
      </c>
      <c r="C1102" s="109" t="s">
        <v>251</v>
      </c>
      <c r="D1102" s="109" t="s">
        <v>253</v>
      </c>
      <c r="E1102" s="157" t="s">
        <v>590</v>
      </c>
      <c r="F1102" s="109" t="s">
        <v>293</v>
      </c>
      <c r="G1102" s="109" t="s">
        <v>294</v>
      </c>
      <c r="H1102" s="150">
        <f>'Прил. 8'!I998</f>
        <v>25</v>
      </c>
      <c r="I1102" s="150">
        <f>'Прил. 8'!J998</f>
        <v>25</v>
      </c>
      <c r="J1102" s="150">
        <f>'Прил. 8'!K998</f>
        <v>25</v>
      </c>
    </row>
    <row r="1103" spans="2:10" ht="14.25" customHeight="1" hidden="1">
      <c r="B1103" s="161"/>
      <c r="C1103" s="109"/>
      <c r="D1103" s="109"/>
      <c r="E1103" s="157"/>
      <c r="F1103" s="109"/>
      <c r="G1103" s="109"/>
      <c r="H1103" s="150"/>
      <c r="I1103" s="150"/>
      <c r="J1103" s="150"/>
    </row>
    <row r="1104" spans="2:10" ht="12.75" customHeight="1" hidden="1">
      <c r="B1104" s="161"/>
      <c r="C1104" s="109"/>
      <c r="D1104" s="109"/>
      <c r="E1104" s="157"/>
      <c r="F1104" s="109"/>
      <c r="G1104" s="109"/>
      <c r="H1104" s="150">
        <f>H1105</f>
        <v>0</v>
      </c>
      <c r="I1104" s="150"/>
      <c r="J1104" s="150"/>
    </row>
    <row r="1105" spans="2:10" ht="12.75" customHeight="1" hidden="1">
      <c r="B1105" s="166"/>
      <c r="C1105" s="109"/>
      <c r="D1105" s="109"/>
      <c r="E1105" s="157"/>
      <c r="F1105" s="109"/>
      <c r="G1105" s="109"/>
      <c r="H1105" s="150">
        <f>H1106</f>
        <v>0</v>
      </c>
      <c r="I1105" s="150"/>
      <c r="J1105" s="150"/>
    </row>
    <row r="1106" spans="2:10" ht="12.75" customHeight="1" hidden="1">
      <c r="B1106" s="164"/>
      <c r="C1106" s="109"/>
      <c r="D1106" s="109"/>
      <c r="E1106" s="157"/>
      <c r="F1106" s="109"/>
      <c r="G1106" s="109"/>
      <c r="H1106" s="150">
        <f>H1107</f>
        <v>0</v>
      </c>
      <c r="I1106" s="150"/>
      <c r="J1106" s="150"/>
    </row>
    <row r="1107" spans="2:10" ht="12.75" customHeight="1" hidden="1">
      <c r="B1107" s="164"/>
      <c r="C1107" s="109"/>
      <c r="D1107" s="109"/>
      <c r="E1107" s="157"/>
      <c r="F1107" s="109"/>
      <c r="G1107" s="109"/>
      <c r="H1107" s="150">
        <f>H1108</f>
        <v>0</v>
      </c>
      <c r="I1107" s="150"/>
      <c r="J1107" s="150"/>
    </row>
    <row r="1108" spans="2:10" ht="14.25" customHeight="1" hidden="1">
      <c r="B1108" s="161"/>
      <c r="C1108" s="109"/>
      <c r="D1108" s="109"/>
      <c r="E1108" s="157"/>
      <c r="F1108" s="109"/>
      <c r="G1108" s="109">
        <v>2</v>
      </c>
      <c r="H1108" s="150"/>
      <c r="I1108" s="150"/>
      <c r="J1108" s="150"/>
    </row>
    <row r="1109" spans="2:10" ht="12.75" customHeight="1" hidden="1">
      <c r="B1109" s="161"/>
      <c r="C1109" s="109"/>
      <c r="D1109" s="109"/>
      <c r="E1109" s="157"/>
      <c r="F1109" s="109"/>
      <c r="G1109" s="109"/>
      <c r="H1109" s="150">
        <f>H1110</f>
        <v>0</v>
      </c>
      <c r="I1109" s="150"/>
      <c r="J1109" s="150"/>
    </row>
    <row r="1110" spans="2:10" ht="12.75" customHeight="1" hidden="1">
      <c r="B1110" s="166"/>
      <c r="C1110" s="109"/>
      <c r="D1110" s="109"/>
      <c r="E1110" s="157"/>
      <c r="F1110" s="109"/>
      <c r="G1110" s="109"/>
      <c r="H1110" s="150">
        <f>H1111+H1114</f>
        <v>0</v>
      </c>
      <c r="I1110" s="150"/>
      <c r="J1110" s="150"/>
    </row>
    <row r="1111" spans="2:10" ht="25.5" customHeight="1" hidden="1">
      <c r="B1111" s="161"/>
      <c r="C1111" s="109"/>
      <c r="D1111" s="109"/>
      <c r="E1111" s="157"/>
      <c r="F1111" s="109"/>
      <c r="G1111" s="109"/>
      <c r="H1111" s="150">
        <f>H1112</f>
        <v>0</v>
      </c>
      <c r="I1111" s="150"/>
      <c r="J1111" s="150"/>
    </row>
    <row r="1112" spans="2:10" ht="12.75" customHeight="1" hidden="1">
      <c r="B1112" s="161"/>
      <c r="C1112" s="109"/>
      <c r="D1112" s="109"/>
      <c r="E1112" s="157"/>
      <c r="F1112" s="109"/>
      <c r="G1112" s="109"/>
      <c r="H1112" s="150">
        <f>H1113</f>
        <v>0</v>
      </c>
      <c r="I1112" s="150"/>
      <c r="J1112" s="150"/>
    </row>
    <row r="1113" spans="2:10" ht="14.25" customHeight="1" hidden="1">
      <c r="B1113" s="161"/>
      <c r="C1113" s="109"/>
      <c r="D1113" s="109"/>
      <c r="E1113" s="157"/>
      <c r="F1113" s="109"/>
      <c r="G1113" s="109" t="s">
        <v>294</v>
      </c>
      <c r="H1113" s="150"/>
      <c r="I1113" s="150"/>
      <c r="J1113" s="150"/>
    </row>
    <row r="1114" spans="2:10" ht="12.75" customHeight="1" hidden="1">
      <c r="B1114" s="164"/>
      <c r="C1114" s="109"/>
      <c r="D1114" s="109"/>
      <c r="E1114" s="157"/>
      <c r="F1114" s="109"/>
      <c r="G1114" s="109"/>
      <c r="H1114" s="150">
        <f>H1115</f>
        <v>0</v>
      </c>
      <c r="I1114" s="150"/>
      <c r="J1114" s="150"/>
    </row>
    <row r="1115" spans="2:10" ht="12.75" customHeight="1" hidden="1">
      <c r="B1115" s="164"/>
      <c r="C1115" s="109"/>
      <c r="D1115" s="109"/>
      <c r="E1115" s="157"/>
      <c r="F1115" s="109"/>
      <c r="G1115" s="109"/>
      <c r="H1115" s="150">
        <f>H1116</f>
        <v>0</v>
      </c>
      <c r="I1115" s="150"/>
      <c r="J1115" s="150"/>
    </row>
    <row r="1116" spans="2:10" ht="14.25" customHeight="1" hidden="1">
      <c r="B1116" s="161"/>
      <c r="C1116" s="109"/>
      <c r="D1116" s="109"/>
      <c r="E1116" s="157"/>
      <c r="F1116" s="109"/>
      <c r="G1116" s="109">
        <v>2</v>
      </c>
      <c r="H1116" s="150"/>
      <c r="I1116" s="150"/>
      <c r="J1116" s="150"/>
    </row>
    <row r="1117" spans="2:10" ht="12.75" customHeight="1" hidden="1">
      <c r="B1117" s="263"/>
      <c r="C1117" s="109"/>
      <c r="D1117" s="109"/>
      <c r="E1117" s="173"/>
      <c r="F1117" s="167"/>
      <c r="G1117" s="167"/>
      <c r="H1117" s="150">
        <f>H1118</f>
        <v>0</v>
      </c>
      <c r="I1117" s="150"/>
      <c r="J1117" s="150"/>
    </row>
    <row r="1118" spans="2:10" ht="12.75" customHeight="1" hidden="1">
      <c r="B1118" s="166"/>
      <c r="C1118" s="109"/>
      <c r="D1118" s="109"/>
      <c r="E1118" s="104"/>
      <c r="F1118" s="167"/>
      <c r="G1118" s="167"/>
      <c r="H1118" s="150">
        <f>H1119</f>
        <v>0</v>
      </c>
      <c r="I1118" s="150"/>
      <c r="J1118" s="150"/>
    </row>
    <row r="1119" spans="2:10" ht="12.75" customHeight="1" hidden="1">
      <c r="B1119" s="161"/>
      <c r="C1119" s="109"/>
      <c r="D1119" s="109"/>
      <c r="E1119" s="104"/>
      <c r="F1119" s="109"/>
      <c r="G1119" s="109"/>
      <c r="H1119" s="150">
        <f>H1120</f>
        <v>0</v>
      </c>
      <c r="I1119" s="150"/>
      <c r="J1119" s="150"/>
    </row>
    <row r="1120" spans="2:10" ht="12.75" customHeight="1" hidden="1">
      <c r="B1120" s="161"/>
      <c r="C1120" s="109"/>
      <c r="D1120" s="109"/>
      <c r="E1120" s="104"/>
      <c r="F1120" s="109"/>
      <c r="G1120" s="109"/>
      <c r="H1120" s="150">
        <f>H1121</f>
        <v>0</v>
      </c>
      <c r="I1120" s="150"/>
      <c r="J1120" s="150"/>
    </row>
    <row r="1121" spans="2:10" ht="14.25" customHeight="1" hidden="1">
      <c r="B1121" s="161"/>
      <c r="C1121" s="109"/>
      <c r="D1121" s="109"/>
      <c r="E1121" s="104"/>
      <c r="F1121" s="109"/>
      <c r="G1121" s="109">
        <v>2</v>
      </c>
      <c r="H1121" s="150"/>
      <c r="I1121" s="150"/>
      <c r="J1121" s="150"/>
    </row>
    <row r="1122" spans="2:10" ht="15" customHeight="1">
      <c r="B1122" s="228" t="s">
        <v>254</v>
      </c>
      <c r="C1122" s="39">
        <v>1300</v>
      </c>
      <c r="D1122" s="104"/>
      <c r="E1122" s="167"/>
      <c r="F1122" s="167"/>
      <c r="G1122" s="167"/>
      <c r="H1122" s="149">
        <f>H1124</f>
        <v>450</v>
      </c>
      <c r="I1122" s="149">
        <f>I1124</f>
        <v>288</v>
      </c>
      <c r="J1122" s="149">
        <f>J1124</f>
        <v>0</v>
      </c>
    </row>
    <row r="1123" spans="2:10" ht="15" customHeight="1">
      <c r="B1123" s="151" t="s">
        <v>270</v>
      </c>
      <c r="C1123" s="104"/>
      <c r="D1123" s="104"/>
      <c r="E1123" s="108"/>
      <c r="F1123" s="108"/>
      <c r="G1123" s="108" t="s">
        <v>294</v>
      </c>
      <c r="H1123" s="149">
        <f>H1128</f>
        <v>450</v>
      </c>
      <c r="I1123" s="149">
        <f>I1128</f>
        <v>288</v>
      </c>
      <c r="J1123" s="149">
        <f>J1128</f>
        <v>0</v>
      </c>
    </row>
    <row r="1124" spans="2:10" ht="15" customHeight="1">
      <c r="B1124" s="164" t="s">
        <v>274</v>
      </c>
      <c r="C1124" s="104">
        <v>1300</v>
      </c>
      <c r="D1124" s="104">
        <v>1301</v>
      </c>
      <c r="E1124" s="109" t="s">
        <v>275</v>
      </c>
      <c r="F1124" s="167"/>
      <c r="G1124" s="167"/>
      <c r="H1124" s="150">
        <f>H1125</f>
        <v>450</v>
      </c>
      <c r="I1124" s="150">
        <f>I1125</f>
        <v>288</v>
      </c>
      <c r="J1124" s="150">
        <f>J1125</f>
        <v>0</v>
      </c>
    </row>
    <row r="1125" spans="2:10" ht="15" customHeight="1">
      <c r="B1125" s="165" t="s">
        <v>593</v>
      </c>
      <c r="C1125" s="104">
        <v>1300</v>
      </c>
      <c r="D1125" s="104">
        <v>1301</v>
      </c>
      <c r="E1125" s="104" t="s">
        <v>594</v>
      </c>
      <c r="F1125" s="167"/>
      <c r="G1125" s="167"/>
      <c r="H1125" s="150">
        <f>H1126</f>
        <v>450</v>
      </c>
      <c r="I1125" s="150">
        <f>I1126</f>
        <v>288</v>
      </c>
      <c r="J1125" s="150">
        <f>J1126</f>
        <v>0</v>
      </c>
    </row>
    <row r="1126" spans="2:10" ht="15" customHeight="1">
      <c r="B1126" s="165" t="s">
        <v>595</v>
      </c>
      <c r="C1126" s="104">
        <v>1300</v>
      </c>
      <c r="D1126" s="104">
        <v>1301</v>
      </c>
      <c r="E1126" s="104" t="s">
        <v>594</v>
      </c>
      <c r="F1126" s="104">
        <v>700</v>
      </c>
      <c r="G1126" s="167"/>
      <c r="H1126" s="150">
        <f>H1127</f>
        <v>450</v>
      </c>
      <c r="I1126" s="150">
        <f>I1127</f>
        <v>288</v>
      </c>
      <c r="J1126" s="150">
        <f>J1127</f>
        <v>0</v>
      </c>
    </row>
    <row r="1127" spans="2:10" ht="15" customHeight="1">
      <c r="B1127" s="165" t="s">
        <v>596</v>
      </c>
      <c r="C1127" s="104">
        <v>1300</v>
      </c>
      <c r="D1127" s="104">
        <v>1301</v>
      </c>
      <c r="E1127" s="104" t="s">
        <v>594</v>
      </c>
      <c r="F1127" s="104">
        <v>730</v>
      </c>
      <c r="G1127" s="167"/>
      <c r="H1127" s="150">
        <f>H1128</f>
        <v>450</v>
      </c>
      <c r="I1127" s="150">
        <f>I1128</f>
        <v>288</v>
      </c>
      <c r="J1127" s="150">
        <f>J1128</f>
        <v>0</v>
      </c>
    </row>
    <row r="1128" spans="2:10" ht="14.25" customHeight="1">
      <c r="B1128" s="165" t="s">
        <v>270</v>
      </c>
      <c r="C1128" s="104">
        <v>1300</v>
      </c>
      <c r="D1128" s="104">
        <v>1301</v>
      </c>
      <c r="E1128" s="104" t="s">
        <v>594</v>
      </c>
      <c r="F1128" s="104">
        <v>730</v>
      </c>
      <c r="G1128" s="104">
        <v>2</v>
      </c>
      <c r="H1128" s="150">
        <f>'Прил. 8'!I607</f>
        <v>450</v>
      </c>
      <c r="I1128" s="150">
        <f>'Прил. 8'!J607</f>
        <v>288</v>
      </c>
      <c r="J1128" s="150">
        <f>'Прил. 8'!K607</f>
        <v>0</v>
      </c>
    </row>
    <row r="1129" spans="2:10" ht="27.75" customHeight="1">
      <c r="B1129" s="209" t="s">
        <v>256</v>
      </c>
      <c r="C1129" s="108" t="s">
        <v>257</v>
      </c>
      <c r="D1129" s="108"/>
      <c r="E1129" s="108"/>
      <c r="F1129" s="108"/>
      <c r="G1129" s="108"/>
      <c r="H1129" s="149">
        <f>H1132+H1138</f>
        <v>9042.6</v>
      </c>
      <c r="I1129" s="149">
        <f>I1132+I1138</f>
        <v>3655.6</v>
      </c>
      <c r="J1129" s="149">
        <f>J1132+J1138</f>
        <v>3655.6</v>
      </c>
    </row>
    <row r="1130" spans="2:10" ht="12.75" customHeight="1">
      <c r="B1130" s="151" t="s">
        <v>270</v>
      </c>
      <c r="C1130" s="108"/>
      <c r="D1130" s="108"/>
      <c r="E1130" s="108"/>
      <c r="F1130" s="108"/>
      <c r="G1130" s="108" t="s">
        <v>294</v>
      </c>
      <c r="H1130" s="149">
        <f>H1143</f>
        <v>5387</v>
      </c>
      <c r="I1130" s="149">
        <f>I1143</f>
        <v>0</v>
      </c>
      <c r="J1130" s="149">
        <f>J1143</f>
        <v>0</v>
      </c>
    </row>
    <row r="1131" spans="2:10" ht="12.75" customHeight="1">
      <c r="B1131" s="151" t="s">
        <v>271</v>
      </c>
      <c r="C1131" s="108"/>
      <c r="D1131" s="108"/>
      <c r="E1131" s="108"/>
      <c r="F1131" s="108"/>
      <c r="G1131" s="108" t="s">
        <v>326</v>
      </c>
      <c r="H1131" s="149">
        <f>H1137</f>
        <v>3655.6</v>
      </c>
      <c r="I1131" s="149">
        <f>I1137</f>
        <v>3655.6</v>
      </c>
      <c r="J1131" s="149">
        <f>J1137</f>
        <v>3655.6</v>
      </c>
    </row>
    <row r="1132" spans="2:10" ht="27.75" customHeight="1">
      <c r="B1132" s="154" t="s">
        <v>258</v>
      </c>
      <c r="C1132" s="109" t="s">
        <v>257</v>
      </c>
      <c r="D1132" s="109" t="s">
        <v>259</v>
      </c>
      <c r="E1132" s="109"/>
      <c r="F1132" s="109"/>
      <c r="G1132" s="109"/>
      <c r="H1132" s="150">
        <f>H1133</f>
        <v>3655.6</v>
      </c>
      <c r="I1132" s="150">
        <f>I1133</f>
        <v>3655.6</v>
      </c>
      <c r="J1132" s="150">
        <f>J1133</f>
        <v>3655.6</v>
      </c>
    </row>
    <row r="1133" spans="2:10" ht="12.75" customHeight="1">
      <c r="B1133" s="164" t="s">
        <v>274</v>
      </c>
      <c r="C1133" s="109" t="s">
        <v>257</v>
      </c>
      <c r="D1133" s="109" t="s">
        <v>259</v>
      </c>
      <c r="E1133" s="109" t="s">
        <v>275</v>
      </c>
      <c r="F1133" s="109"/>
      <c r="G1133" s="109"/>
      <c r="H1133" s="150">
        <f>H1134</f>
        <v>3655.6</v>
      </c>
      <c r="I1133" s="150">
        <f>I1134</f>
        <v>3655.6</v>
      </c>
      <c r="J1133" s="150">
        <f>J1134</f>
        <v>3655.6</v>
      </c>
    </row>
    <row r="1134" spans="2:10" ht="27.75" customHeight="1">
      <c r="B1134" s="156" t="s">
        <v>597</v>
      </c>
      <c r="C1134" s="109" t="s">
        <v>257</v>
      </c>
      <c r="D1134" s="109" t="s">
        <v>259</v>
      </c>
      <c r="E1134" s="157" t="s">
        <v>598</v>
      </c>
      <c r="F1134" s="109"/>
      <c r="G1134" s="109"/>
      <c r="H1134" s="150">
        <f>H1135</f>
        <v>3655.6</v>
      </c>
      <c r="I1134" s="150">
        <f>I1135</f>
        <v>3655.6</v>
      </c>
      <c r="J1134" s="150">
        <f>J1135</f>
        <v>3655.6</v>
      </c>
    </row>
    <row r="1135" spans="2:10" ht="12.75" customHeight="1">
      <c r="B1135" s="154" t="s">
        <v>352</v>
      </c>
      <c r="C1135" s="109" t="s">
        <v>257</v>
      </c>
      <c r="D1135" s="109" t="s">
        <v>259</v>
      </c>
      <c r="E1135" s="157" t="s">
        <v>598</v>
      </c>
      <c r="F1135" s="109" t="s">
        <v>353</v>
      </c>
      <c r="G1135" s="109"/>
      <c r="H1135" s="150">
        <f>H1136</f>
        <v>3655.6</v>
      </c>
      <c r="I1135" s="150">
        <f>I1136</f>
        <v>3655.6</v>
      </c>
      <c r="J1135" s="150">
        <f>J1136</f>
        <v>3655.6</v>
      </c>
    </row>
    <row r="1136" spans="2:10" ht="12.75" customHeight="1">
      <c r="B1136" s="154" t="s">
        <v>599</v>
      </c>
      <c r="C1136" s="109" t="s">
        <v>257</v>
      </c>
      <c r="D1136" s="109" t="s">
        <v>259</v>
      </c>
      <c r="E1136" s="157" t="s">
        <v>598</v>
      </c>
      <c r="F1136" s="109" t="s">
        <v>600</v>
      </c>
      <c r="G1136" s="109"/>
      <c r="H1136" s="150">
        <f>H1137</f>
        <v>3655.6</v>
      </c>
      <c r="I1136" s="150">
        <f>I1137</f>
        <v>3655.6</v>
      </c>
      <c r="J1136" s="150">
        <f>J1137</f>
        <v>3655.6</v>
      </c>
    </row>
    <row r="1137" spans="2:10" ht="14.25" customHeight="1">
      <c r="B1137" s="154" t="s">
        <v>271</v>
      </c>
      <c r="C1137" s="109" t="s">
        <v>257</v>
      </c>
      <c r="D1137" s="109" t="s">
        <v>259</v>
      </c>
      <c r="E1137" s="157" t="s">
        <v>598</v>
      </c>
      <c r="F1137" s="109" t="s">
        <v>600</v>
      </c>
      <c r="G1137" s="109">
        <v>3</v>
      </c>
      <c r="H1137" s="150">
        <f>'Прил. 8'!I614</f>
        <v>3655.6</v>
      </c>
      <c r="I1137" s="150">
        <f>'Прил. 8'!J614</f>
        <v>3655.6</v>
      </c>
      <c r="J1137" s="150">
        <f>'Прил. 8'!K614</f>
        <v>3655.6</v>
      </c>
    </row>
    <row r="1138" spans="2:10" ht="12.75" customHeight="1">
      <c r="B1138" s="161" t="s">
        <v>260</v>
      </c>
      <c r="C1138" s="109" t="s">
        <v>257</v>
      </c>
      <c r="D1138" s="109" t="s">
        <v>261</v>
      </c>
      <c r="E1138" s="109"/>
      <c r="F1138" s="109"/>
      <c r="G1138" s="109"/>
      <c r="H1138" s="150">
        <f>H1139</f>
        <v>5387</v>
      </c>
      <c r="I1138" s="150">
        <f>I1139</f>
        <v>0</v>
      </c>
      <c r="J1138" s="150">
        <f>J1139</f>
        <v>0</v>
      </c>
    </row>
    <row r="1139" spans="2:10" ht="12.75" customHeight="1">
      <c r="B1139" s="164" t="s">
        <v>274</v>
      </c>
      <c r="C1139" s="109" t="s">
        <v>257</v>
      </c>
      <c r="D1139" s="109" t="s">
        <v>261</v>
      </c>
      <c r="E1139" s="109" t="s">
        <v>275</v>
      </c>
      <c r="F1139" s="109"/>
      <c r="G1139" s="109"/>
      <c r="H1139" s="150">
        <f>H1140</f>
        <v>5387</v>
      </c>
      <c r="I1139" s="150">
        <f>I1140</f>
        <v>0</v>
      </c>
      <c r="J1139" s="150">
        <f>J1140</f>
        <v>0</v>
      </c>
    </row>
    <row r="1140" spans="2:10" ht="27.75" customHeight="1">
      <c r="B1140" s="154" t="s">
        <v>601</v>
      </c>
      <c r="C1140" s="109" t="s">
        <v>257</v>
      </c>
      <c r="D1140" s="109" t="s">
        <v>261</v>
      </c>
      <c r="E1140" s="157" t="s">
        <v>602</v>
      </c>
      <c r="F1140" s="109"/>
      <c r="G1140" s="109"/>
      <c r="H1140" s="150">
        <f>H1141</f>
        <v>5387</v>
      </c>
      <c r="I1140" s="150">
        <f>I1141</f>
        <v>0</v>
      </c>
      <c r="J1140" s="150">
        <f>J1141</f>
        <v>0</v>
      </c>
    </row>
    <row r="1141" spans="2:10" ht="12.75" customHeight="1">
      <c r="B1141" s="154" t="s">
        <v>352</v>
      </c>
      <c r="C1141" s="109" t="s">
        <v>257</v>
      </c>
      <c r="D1141" s="109" t="s">
        <v>261</v>
      </c>
      <c r="E1141" s="157" t="s">
        <v>602</v>
      </c>
      <c r="F1141" s="109" t="s">
        <v>353</v>
      </c>
      <c r="G1141" s="109"/>
      <c r="H1141" s="150">
        <f>H1142</f>
        <v>5387</v>
      </c>
      <c r="I1141" s="150">
        <f>I1142</f>
        <v>0</v>
      </c>
      <c r="J1141" s="150">
        <f>J1142</f>
        <v>0</v>
      </c>
    </row>
    <row r="1142" spans="2:10" ht="12.75" customHeight="1">
      <c r="B1142" s="154" t="s">
        <v>599</v>
      </c>
      <c r="C1142" s="109" t="s">
        <v>257</v>
      </c>
      <c r="D1142" s="109" t="s">
        <v>261</v>
      </c>
      <c r="E1142" s="157" t="s">
        <v>602</v>
      </c>
      <c r="F1142" s="109" t="s">
        <v>600</v>
      </c>
      <c r="G1142" s="109"/>
      <c r="H1142" s="150">
        <f>H1143</f>
        <v>5387</v>
      </c>
      <c r="I1142" s="150">
        <f>I1143</f>
        <v>0</v>
      </c>
      <c r="J1142" s="150">
        <f>J1143</f>
        <v>0</v>
      </c>
    </row>
    <row r="1143" spans="2:10" ht="14.25" customHeight="1">
      <c r="B1143" s="154" t="s">
        <v>270</v>
      </c>
      <c r="C1143" s="109" t="s">
        <v>257</v>
      </c>
      <c r="D1143" s="109" t="s">
        <v>261</v>
      </c>
      <c r="E1143" s="157" t="s">
        <v>602</v>
      </c>
      <c r="F1143" s="109" t="s">
        <v>600</v>
      </c>
      <c r="G1143" s="109">
        <v>2</v>
      </c>
      <c r="H1143" s="150">
        <f>'Прил. 8'!I620</f>
        <v>5387</v>
      </c>
      <c r="I1143" s="150">
        <f>'Прил. 8'!J620</f>
        <v>0</v>
      </c>
      <c r="J1143" s="150">
        <f>'Прил. 8'!K620</f>
        <v>0</v>
      </c>
    </row>
    <row r="1144" spans="2:10" ht="12.75" customHeight="1">
      <c r="B1144" s="264" t="s">
        <v>262</v>
      </c>
      <c r="C1144" s="124">
        <v>9900</v>
      </c>
      <c r="D1144" s="124"/>
      <c r="E1144" s="124"/>
      <c r="F1144" s="124"/>
      <c r="G1144" s="265"/>
      <c r="H1144" s="265">
        <f aca="true" t="shared" si="12" ref="H1144:H1150">H1145</f>
        <v>0</v>
      </c>
      <c r="I1144" s="266">
        <f aca="true" t="shared" si="13" ref="I1144:I1150">I1145</f>
        <v>2741.6</v>
      </c>
      <c r="J1144" s="266">
        <f aca="true" t="shared" si="14" ref="J1144:J1150">J1145</f>
        <v>5502.1</v>
      </c>
    </row>
    <row r="1145" spans="2:10" ht="12.75" customHeight="1">
      <c r="B1145" s="267" t="s">
        <v>270</v>
      </c>
      <c r="C1145" s="124"/>
      <c r="D1145" s="124"/>
      <c r="E1145" s="124"/>
      <c r="F1145" s="124"/>
      <c r="G1145" s="268">
        <v>2</v>
      </c>
      <c r="H1145" s="268">
        <f t="shared" si="12"/>
        <v>0</v>
      </c>
      <c r="I1145" s="269">
        <f t="shared" si="13"/>
        <v>2741.6</v>
      </c>
      <c r="J1145" s="269">
        <f t="shared" si="14"/>
        <v>5502.1</v>
      </c>
    </row>
    <row r="1146" spans="2:10" ht="12.75" customHeight="1">
      <c r="B1146" s="270" t="s">
        <v>262</v>
      </c>
      <c r="C1146" s="125">
        <v>9900</v>
      </c>
      <c r="D1146" s="125">
        <v>9999</v>
      </c>
      <c r="E1146" s="125"/>
      <c r="F1146" s="125"/>
      <c r="G1146" s="268"/>
      <c r="H1146" s="268">
        <f t="shared" si="12"/>
        <v>0</v>
      </c>
      <c r="I1146" s="269">
        <f t="shared" si="13"/>
        <v>2741.6</v>
      </c>
      <c r="J1146" s="269">
        <f t="shared" si="14"/>
        <v>5502.1</v>
      </c>
    </row>
    <row r="1147" spans="2:10" ht="12.75" customHeight="1">
      <c r="B1147" s="271" t="s">
        <v>274</v>
      </c>
      <c r="C1147" s="125">
        <v>9900</v>
      </c>
      <c r="D1147" s="125">
        <v>9999</v>
      </c>
      <c r="E1147" s="109" t="s">
        <v>275</v>
      </c>
      <c r="F1147" s="125"/>
      <c r="G1147" s="268"/>
      <c r="H1147" s="268">
        <f t="shared" si="12"/>
        <v>0</v>
      </c>
      <c r="I1147" s="269">
        <f t="shared" si="13"/>
        <v>2741.6</v>
      </c>
      <c r="J1147" s="269">
        <f t="shared" si="14"/>
        <v>5502.1</v>
      </c>
    </row>
    <row r="1148" spans="2:10" ht="12.75" customHeight="1">
      <c r="B1148" s="270" t="s">
        <v>603</v>
      </c>
      <c r="C1148" s="125">
        <v>9900</v>
      </c>
      <c r="D1148" s="125">
        <v>9999</v>
      </c>
      <c r="E1148" s="109" t="s">
        <v>604</v>
      </c>
      <c r="F1148" s="125"/>
      <c r="G1148" s="268"/>
      <c r="H1148" s="268">
        <f t="shared" si="12"/>
        <v>0</v>
      </c>
      <c r="I1148" s="269">
        <f t="shared" si="13"/>
        <v>2741.6</v>
      </c>
      <c r="J1148" s="269">
        <f t="shared" si="14"/>
        <v>5502.1</v>
      </c>
    </row>
    <row r="1149" spans="2:10" ht="12.75" customHeight="1">
      <c r="B1149" s="271" t="s">
        <v>290</v>
      </c>
      <c r="C1149" s="125">
        <v>9900</v>
      </c>
      <c r="D1149" s="125">
        <v>9999</v>
      </c>
      <c r="E1149" s="109" t="s">
        <v>604</v>
      </c>
      <c r="F1149" s="125">
        <v>800</v>
      </c>
      <c r="G1149" s="268"/>
      <c r="H1149" s="268">
        <f t="shared" si="12"/>
        <v>0</v>
      </c>
      <c r="I1149" s="269">
        <f t="shared" si="13"/>
        <v>2741.6</v>
      </c>
      <c r="J1149" s="269">
        <f t="shared" si="14"/>
        <v>5502.1</v>
      </c>
    </row>
    <row r="1150" spans="2:10" ht="12.75" customHeight="1">
      <c r="B1150" s="271" t="s">
        <v>307</v>
      </c>
      <c r="C1150" s="125">
        <v>9900</v>
      </c>
      <c r="D1150" s="125">
        <v>9999</v>
      </c>
      <c r="E1150" s="109" t="s">
        <v>604</v>
      </c>
      <c r="F1150" s="125">
        <v>870</v>
      </c>
      <c r="G1150" s="268"/>
      <c r="H1150" s="268">
        <f t="shared" si="12"/>
        <v>0</v>
      </c>
      <c r="I1150" s="269">
        <f t="shared" si="13"/>
        <v>2741.6</v>
      </c>
      <c r="J1150" s="269">
        <f t="shared" si="14"/>
        <v>5502.1</v>
      </c>
    </row>
    <row r="1151" spans="2:10" ht="12.75" customHeight="1">
      <c r="B1151" s="160" t="s">
        <v>270</v>
      </c>
      <c r="C1151" s="125">
        <v>9900</v>
      </c>
      <c r="D1151" s="125">
        <v>9999</v>
      </c>
      <c r="E1151" s="109" t="s">
        <v>604</v>
      </c>
      <c r="F1151" s="125">
        <v>870</v>
      </c>
      <c r="G1151" s="268">
        <v>2</v>
      </c>
      <c r="H1151" s="268">
        <f>'Прил. 8'!I628</f>
        <v>0</v>
      </c>
      <c r="I1151" s="269">
        <f>'Прил. 8'!J628</f>
        <v>2741.6</v>
      </c>
      <c r="J1151" s="269">
        <f>'Прил. 8'!K628</f>
        <v>5502.1</v>
      </c>
    </row>
    <row r="1152" ht="12.75" customHeight="1">
      <c r="E1152" s="272"/>
    </row>
  </sheetData>
  <sheetProtection selectLockedCells="1" selectUnlockedCells="1"/>
  <mergeCells count="10">
    <mergeCell ref="C7:J7"/>
    <mergeCell ref="B8:J8"/>
    <mergeCell ref="B9:J9"/>
    <mergeCell ref="B11:J11"/>
    <mergeCell ref="I1:J1"/>
    <mergeCell ref="B2:J2"/>
    <mergeCell ref="B3:J3"/>
    <mergeCell ref="B4:J4"/>
    <mergeCell ref="C5:J5"/>
    <mergeCell ref="G6:J6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46" r:id="rId1"/>
  <rowBreaks count="1" manualBreakCount="1">
    <brk id="2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00"/>
  <sheetViews>
    <sheetView zoomScale="85" zoomScaleNormal="85" zoomScalePageLayoutView="0" workbookViewId="0" topLeftCell="A1">
      <selection activeCell="B5" sqref="B5"/>
    </sheetView>
  </sheetViews>
  <sheetFormatPr defaultColWidth="7.25390625" defaultRowHeight="12.75"/>
  <cols>
    <col min="1" max="1" width="7.25390625" style="273" customWidth="1"/>
    <col min="2" max="2" width="107.625" style="274" customWidth="1"/>
    <col min="3" max="3" width="5.875" style="275" customWidth="1"/>
    <col min="4" max="4" width="10.25390625" style="276" customWidth="1"/>
    <col min="5" max="5" width="6.75390625" style="276" customWidth="1"/>
    <col min="6" max="6" width="19.25390625" style="276" customWidth="1"/>
    <col min="7" max="7" width="5.25390625" style="276" customWidth="1"/>
    <col min="8" max="8" width="2.625" style="276" customWidth="1"/>
    <col min="9" max="9" width="11.25390625" style="277" customWidth="1"/>
    <col min="10" max="10" width="10.875" style="277" customWidth="1"/>
    <col min="11" max="11" width="11.875" style="277" customWidth="1"/>
    <col min="12" max="12" width="10.125" style="278" customWidth="1"/>
    <col min="13" max="13" width="9.25390625" style="278" customWidth="1"/>
    <col min="14" max="14" width="7.25390625" style="278" customWidth="1"/>
    <col min="15" max="15" width="9.25390625" style="278" customWidth="1"/>
    <col min="16" max="16" width="7.25390625" style="278" customWidth="1"/>
    <col min="17" max="17" width="10.25390625" style="278" customWidth="1"/>
    <col min="18" max="18" width="7.25390625" style="278" customWidth="1"/>
    <col min="19" max="19" width="12.25390625" style="278" customWidth="1"/>
    <col min="20" max="31" width="7.25390625" style="278" customWidth="1"/>
    <col min="32" max="66" width="7.25390625" style="273" customWidth="1"/>
    <col min="67" max="16384" width="7.25390625" style="279" customWidth="1"/>
  </cols>
  <sheetData>
    <row r="1" spans="2:11" ht="12.75" customHeight="1">
      <c r="B1" s="280"/>
      <c r="C1" s="281"/>
      <c r="D1" s="282"/>
      <c r="E1" s="282"/>
      <c r="F1" s="282"/>
      <c r="G1" s="283"/>
      <c r="H1" s="284"/>
      <c r="I1" s="285"/>
      <c r="J1" s="508" t="s">
        <v>605</v>
      </c>
      <c r="K1" s="508"/>
    </row>
    <row r="2" spans="2:11" ht="12.75" customHeight="1">
      <c r="B2" s="509" t="s">
        <v>1</v>
      </c>
      <c r="C2" s="509"/>
      <c r="D2" s="509"/>
      <c r="E2" s="509"/>
      <c r="F2" s="509"/>
      <c r="G2" s="509"/>
      <c r="H2" s="509"/>
      <c r="I2" s="509"/>
      <c r="J2" s="509"/>
      <c r="K2" s="509"/>
    </row>
    <row r="3" spans="2:11" ht="12.75" customHeight="1">
      <c r="B3" s="509" t="s">
        <v>2</v>
      </c>
      <c r="C3" s="509"/>
      <c r="D3" s="509"/>
      <c r="E3" s="509"/>
      <c r="F3" s="509"/>
      <c r="G3" s="509"/>
      <c r="H3" s="509"/>
      <c r="I3" s="509"/>
      <c r="J3" s="509"/>
      <c r="K3" s="509"/>
    </row>
    <row r="4" spans="2:11" ht="12.75" customHeight="1">
      <c r="B4" s="482" t="s">
        <v>675</v>
      </c>
      <c r="C4" s="482"/>
      <c r="D4" s="482"/>
      <c r="E4" s="482"/>
      <c r="F4" s="482"/>
      <c r="G4" s="482"/>
      <c r="H4" s="482"/>
      <c r="I4" s="482"/>
      <c r="J4" s="482"/>
      <c r="K4" s="482"/>
    </row>
    <row r="5" spans="2:11" ht="12.75" customHeight="1">
      <c r="B5" s="280"/>
      <c r="C5" s="281"/>
      <c r="D5" s="282"/>
      <c r="E5" s="282"/>
      <c r="F5" s="282"/>
      <c r="G5" s="283"/>
      <c r="H5" s="283"/>
      <c r="I5" s="286"/>
      <c r="J5" s="286"/>
      <c r="K5" s="285"/>
    </row>
    <row r="6" spans="2:11" ht="12.75" customHeight="1">
      <c r="B6" s="280"/>
      <c r="C6" s="281"/>
      <c r="D6" s="282"/>
      <c r="E6" s="282"/>
      <c r="F6" s="282"/>
      <c r="G6" s="510" t="s">
        <v>606</v>
      </c>
      <c r="H6" s="510"/>
      <c r="I6" s="510"/>
      <c r="J6" s="510"/>
      <c r="K6" s="510"/>
    </row>
    <row r="7" spans="2:11" ht="12.75" customHeight="1">
      <c r="B7" s="509" t="s">
        <v>45</v>
      </c>
      <c r="C7" s="509"/>
      <c r="D7" s="509"/>
      <c r="E7" s="509"/>
      <c r="F7" s="509"/>
      <c r="G7" s="509"/>
      <c r="H7" s="509"/>
      <c r="I7" s="509"/>
      <c r="J7" s="509"/>
      <c r="K7" s="509"/>
    </row>
    <row r="8" spans="2:11" ht="12.75" customHeight="1">
      <c r="B8" s="509" t="s">
        <v>4</v>
      </c>
      <c r="C8" s="509"/>
      <c r="D8" s="509"/>
      <c r="E8" s="509"/>
      <c r="F8" s="509"/>
      <c r="G8" s="509"/>
      <c r="H8" s="509"/>
      <c r="I8" s="509"/>
      <c r="J8" s="509"/>
      <c r="K8" s="509"/>
    </row>
    <row r="9" spans="2:11" ht="12.75" customHeight="1">
      <c r="B9" s="511" t="s">
        <v>5</v>
      </c>
      <c r="C9" s="511"/>
      <c r="D9" s="511"/>
      <c r="E9" s="511"/>
      <c r="F9" s="511"/>
      <c r="G9" s="511"/>
      <c r="H9" s="511"/>
      <c r="I9" s="511"/>
      <c r="J9" s="511"/>
      <c r="K9" s="511"/>
    </row>
    <row r="10" spans="2:9" ht="12.75" customHeight="1">
      <c r="B10" s="287"/>
      <c r="C10" s="288"/>
      <c r="D10" s="283"/>
      <c r="E10" s="283"/>
      <c r="F10" s="283"/>
      <c r="G10" s="283"/>
      <c r="H10" s="283"/>
      <c r="I10" s="289"/>
    </row>
    <row r="11" spans="2:9" ht="12.75" customHeight="1">
      <c r="B11" s="512" t="s">
        <v>607</v>
      </c>
      <c r="C11" s="512"/>
      <c r="D11" s="512"/>
      <c r="E11" s="512"/>
      <c r="F11" s="512"/>
      <c r="G11" s="512"/>
      <c r="H11" s="512"/>
      <c r="I11" s="512"/>
    </row>
    <row r="12" spans="2:11" ht="12.75" customHeight="1">
      <c r="B12" s="273"/>
      <c r="C12" s="273"/>
      <c r="K12" s="285" t="s">
        <v>178</v>
      </c>
    </row>
    <row r="13" spans="2:11" ht="36" customHeight="1">
      <c r="B13" s="290" t="s">
        <v>179</v>
      </c>
      <c r="C13" s="186" t="s">
        <v>608</v>
      </c>
      <c r="D13" s="291" t="s">
        <v>180</v>
      </c>
      <c r="E13" s="291" t="s">
        <v>181</v>
      </c>
      <c r="F13" s="291" t="s">
        <v>266</v>
      </c>
      <c r="G13" s="291" t="s">
        <v>267</v>
      </c>
      <c r="H13" s="292" t="s">
        <v>268</v>
      </c>
      <c r="I13" s="293">
        <v>2022</v>
      </c>
      <c r="J13" s="294">
        <v>2023</v>
      </c>
      <c r="K13" s="294">
        <v>2024</v>
      </c>
    </row>
    <row r="14" spans="2:12" ht="14.25" customHeight="1">
      <c r="B14" s="295" t="s">
        <v>175</v>
      </c>
      <c r="C14" s="296"/>
      <c r="D14" s="297"/>
      <c r="E14" s="297"/>
      <c r="F14" s="297"/>
      <c r="G14" s="297"/>
      <c r="H14" s="297"/>
      <c r="I14" s="298">
        <f>I20+I94+I494+I630+I671+I764+I999+I658</f>
        <v>337780.3</v>
      </c>
      <c r="J14" s="298">
        <f>J20+J94+J494+J630+J671+J764+J999+J658</f>
        <v>255721.40000000002</v>
      </c>
      <c r="K14" s="298">
        <f>K20+K94+K494+K630+K671+K764+K999+K658</f>
        <v>238137.00000000003</v>
      </c>
      <c r="L14" s="278">
        <f>L20+L94+L494+L630+L658+L671+L764+L999</f>
        <v>25131.8</v>
      </c>
    </row>
    <row r="15" spans="2:11" ht="12.75" customHeight="1" hidden="1">
      <c r="B15" s="295" t="s">
        <v>609</v>
      </c>
      <c r="C15" s="296"/>
      <c r="D15" s="297"/>
      <c r="E15" s="297"/>
      <c r="F15" s="297"/>
      <c r="G15" s="297"/>
      <c r="H15" s="297">
        <v>1</v>
      </c>
      <c r="I15" s="298">
        <f>I95+I495+I631+I672+I765+I1001</f>
        <v>0</v>
      </c>
      <c r="J15" s="298">
        <f>J95+J495+J631+J672+J765+J1001</f>
        <v>0</v>
      </c>
      <c r="K15" s="298">
        <f>K95+K495+K631+K672+K765+K1001</f>
        <v>0</v>
      </c>
    </row>
    <row r="16" spans="2:11" ht="12.75" customHeight="1">
      <c r="B16" s="295" t="s">
        <v>270</v>
      </c>
      <c r="C16" s="296"/>
      <c r="D16" s="297"/>
      <c r="E16" s="297"/>
      <c r="F16" s="297"/>
      <c r="G16" s="297"/>
      <c r="H16" s="297">
        <v>2</v>
      </c>
      <c r="I16" s="298">
        <f>I21+I96+I496+I632+I673+I766+I1002+I660</f>
        <v>153749.69999999998</v>
      </c>
      <c r="J16" s="298">
        <f>J21+J96+J496+J632+J673+J766+J1002+J660</f>
        <v>109626.2</v>
      </c>
      <c r="K16" s="298">
        <f>K21+K96+K496+K632+K673+K766+K1002+K660</f>
        <v>109992</v>
      </c>
    </row>
    <row r="17" spans="2:11" ht="12.75" customHeight="1">
      <c r="B17" s="295" t="s">
        <v>271</v>
      </c>
      <c r="C17" s="296"/>
      <c r="D17" s="297"/>
      <c r="E17" s="297"/>
      <c r="F17" s="297"/>
      <c r="G17" s="297"/>
      <c r="H17" s="297">
        <v>3</v>
      </c>
      <c r="I17" s="298">
        <f>I22+I97+I497+I633+I674+I767+I1003</f>
        <v>164967.89999999997</v>
      </c>
      <c r="J17" s="298">
        <f>J22+J97+J510+J646+J687+J784+J1035</f>
        <v>47874.299999999996</v>
      </c>
      <c r="K17" s="298">
        <f>K22+K97+K510+K646+K687+K784+K1035</f>
        <v>29198.300000000003</v>
      </c>
    </row>
    <row r="18" spans="2:11" ht="12.75" customHeight="1">
      <c r="B18" s="295" t="s">
        <v>272</v>
      </c>
      <c r="C18" s="296"/>
      <c r="D18" s="297"/>
      <c r="E18" s="297"/>
      <c r="F18" s="297"/>
      <c r="G18" s="297"/>
      <c r="H18" s="297">
        <v>4</v>
      </c>
      <c r="I18" s="298">
        <f>I23+I98+I498+I634+I675+I768+I1004</f>
        <v>19062.7</v>
      </c>
      <c r="J18" s="298">
        <f>J23+J98+J511+J647+J688+J785+J1036</f>
        <v>763.4</v>
      </c>
      <c r="K18" s="298">
        <f>K23+K98+K511+K647+K688+K785+K1036</f>
        <v>4051.7</v>
      </c>
    </row>
    <row r="19" spans="2:11" ht="12.75" customHeight="1" hidden="1">
      <c r="B19" s="299" t="s">
        <v>273</v>
      </c>
      <c r="C19" s="296"/>
      <c r="D19" s="297"/>
      <c r="E19" s="297"/>
      <c r="F19" s="297"/>
      <c r="G19" s="297"/>
      <c r="H19" s="297">
        <v>6</v>
      </c>
      <c r="I19" s="298">
        <f>I99+I499+I635+I676+I769+I1005</f>
        <v>0</v>
      </c>
      <c r="J19" s="298">
        <f>J99+J499+J635+J676+J769+J1005</f>
        <v>0</v>
      </c>
      <c r="K19" s="298">
        <f>K99+K499+K635+K676+K769+K1005</f>
        <v>0</v>
      </c>
    </row>
    <row r="20" spans="2:14" ht="27.75" customHeight="1">
      <c r="B20" s="300" t="s">
        <v>610</v>
      </c>
      <c r="C20" s="301">
        <v>163</v>
      </c>
      <c r="D20" s="297"/>
      <c r="E20" s="297"/>
      <c r="F20" s="297"/>
      <c r="G20" s="297"/>
      <c r="H20" s="297"/>
      <c r="I20" s="298">
        <f>I24+I73+I60+I53</f>
        <v>10938.7</v>
      </c>
      <c r="J20" s="298">
        <f>J24+J73+J60+J53</f>
        <v>6174.4</v>
      </c>
      <c r="K20" s="298">
        <f>K24+K73+K60+K53</f>
        <v>4996</v>
      </c>
      <c r="L20" s="302">
        <f>L30+L33+L36+L45+L49+L59+L66+L78+L82+L40</f>
        <v>380.6</v>
      </c>
      <c r="M20" s="278">
        <f>L30+L33+L36+L45+L49+L59+L66+L72</f>
        <v>380.6</v>
      </c>
      <c r="N20" s="278">
        <v>2</v>
      </c>
    </row>
    <row r="21" spans="2:14" ht="12.75" customHeight="1">
      <c r="B21" s="225" t="s">
        <v>270</v>
      </c>
      <c r="C21" s="303"/>
      <c r="D21" s="291"/>
      <c r="E21" s="291"/>
      <c r="F21" s="291"/>
      <c r="G21" s="291"/>
      <c r="H21" s="291">
        <v>2</v>
      </c>
      <c r="I21" s="187">
        <f>I30+I33+I36+I49+I45+I72+I66+I59+I52</f>
        <v>7691.200000000001</v>
      </c>
      <c r="J21" s="187">
        <f>J30+J33+J36+J49+J45+J72+J66+J59</f>
        <v>4577.4</v>
      </c>
      <c r="K21" s="187">
        <f>K30+K33+K36+K49+K45+K72+K66+K59</f>
        <v>3398.9999999999995</v>
      </c>
      <c r="M21" s="278">
        <f>L78+L82+L40</f>
        <v>0</v>
      </c>
      <c r="N21" s="278">
        <v>3</v>
      </c>
    </row>
    <row r="22" spans="2:14" ht="12.75" customHeight="1">
      <c r="B22" s="225" t="s">
        <v>271</v>
      </c>
      <c r="C22" s="303"/>
      <c r="D22" s="291"/>
      <c r="E22" s="291"/>
      <c r="F22" s="291"/>
      <c r="G22" s="291"/>
      <c r="H22" s="291">
        <v>3</v>
      </c>
      <c r="I22" s="187">
        <f>I78+I82+I40</f>
        <v>3247.5</v>
      </c>
      <c r="J22" s="187">
        <f>J78+J82+J40</f>
        <v>1597</v>
      </c>
      <c r="K22" s="187">
        <f>K78+K82+K40</f>
        <v>1597</v>
      </c>
      <c r="N22" s="278">
        <v>4</v>
      </c>
    </row>
    <row r="23" spans="2:11" ht="12.75" customHeight="1" hidden="1">
      <c r="B23" s="225" t="s">
        <v>272</v>
      </c>
      <c r="C23" s="303"/>
      <c r="D23" s="291"/>
      <c r="E23" s="291"/>
      <c r="F23" s="291"/>
      <c r="G23" s="291"/>
      <c r="H23" s="291">
        <v>4</v>
      </c>
      <c r="I23" s="187"/>
      <c r="J23" s="187"/>
      <c r="K23" s="187"/>
    </row>
    <row r="24" spans="2:11" ht="12.75" customHeight="1">
      <c r="B24" s="299" t="s">
        <v>182</v>
      </c>
      <c r="C24" s="304"/>
      <c r="D24" s="305" t="s">
        <v>183</v>
      </c>
      <c r="E24" s="305"/>
      <c r="F24" s="305"/>
      <c r="G24" s="305"/>
      <c r="H24" s="305"/>
      <c r="I24" s="298">
        <f>I25+I41</f>
        <v>4122.1</v>
      </c>
      <c r="J24" s="298">
        <f>J25+J41</f>
        <v>2424.3</v>
      </c>
      <c r="K24" s="298">
        <f>K25+K41</f>
        <v>3373.3999999999996</v>
      </c>
    </row>
    <row r="25" spans="2:14" ht="26.25" customHeight="1">
      <c r="B25" s="306" t="s">
        <v>188</v>
      </c>
      <c r="C25" s="307"/>
      <c r="D25" s="308" t="s">
        <v>183</v>
      </c>
      <c r="E25" s="308" t="s">
        <v>189</v>
      </c>
      <c r="F25" s="305"/>
      <c r="G25" s="305"/>
      <c r="H25" s="305"/>
      <c r="I25" s="298">
        <f>I26+I37</f>
        <v>2387.7</v>
      </c>
      <c r="J25" s="298">
        <f>J26</f>
        <v>1666.4</v>
      </c>
      <c r="K25" s="298">
        <f>K26</f>
        <v>1866.3</v>
      </c>
      <c r="M25" s="309"/>
      <c r="N25" s="309"/>
    </row>
    <row r="26" spans="2:16" ht="12.75" customHeight="1">
      <c r="B26" s="226" t="s">
        <v>274</v>
      </c>
      <c r="C26" s="310"/>
      <c r="D26" s="185" t="s">
        <v>183</v>
      </c>
      <c r="E26" s="185" t="s">
        <v>189</v>
      </c>
      <c r="F26" s="185" t="s">
        <v>275</v>
      </c>
      <c r="G26" s="185"/>
      <c r="H26" s="291"/>
      <c r="I26" s="187">
        <f>I27</f>
        <v>2334.2</v>
      </c>
      <c r="J26" s="187">
        <f>J27</f>
        <v>1666.4</v>
      </c>
      <c r="K26" s="187">
        <f>K27</f>
        <v>1866.3</v>
      </c>
      <c r="P26" s="309"/>
    </row>
    <row r="27" spans="2:11" ht="14.25" customHeight="1">
      <c r="B27" s="311" t="s">
        <v>300</v>
      </c>
      <c r="C27" s="310"/>
      <c r="D27" s="185" t="s">
        <v>183</v>
      </c>
      <c r="E27" s="185" t="s">
        <v>189</v>
      </c>
      <c r="F27" s="312" t="s">
        <v>301</v>
      </c>
      <c r="G27" s="185"/>
      <c r="H27" s="291"/>
      <c r="I27" s="187">
        <f>I28+I31+I34</f>
        <v>2334.2</v>
      </c>
      <c r="J27" s="187">
        <f>J28+J31+J34</f>
        <v>1666.4</v>
      </c>
      <c r="K27" s="187">
        <f>K28+K31+K34</f>
        <v>1866.3</v>
      </c>
    </row>
    <row r="28" spans="2:11" ht="41.25" customHeight="1">
      <c r="B28" s="313" t="s">
        <v>278</v>
      </c>
      <c r="C28" s="310"/>
      <c r="D28" s="185" t="s">
        <v>183</v>
      </c>
      <c r="E28" s="185" t="s">
        <v>189</v>
      </c>
      <c r="F28" s="312" t="s">
        <v>301</v>
      </c>
      <c r="G28" s="185" t="s">
        <v>279</v>
      </c>
      <c r="H28" s="291"/>
      <c r="I28" s="187">
        <f>I29</f>
        <v>1954.4</v>
      </c>
      <c r="J28" s="187">
        <f>J29</f>
        <v>1629.5</v>
      </c>
      <c r="K28" s="187">
        <f>K29</f>
        <v>1829.5</v>
      </c>
    </row>
    <row r="29" spans="2:11" ht="12.75" customHeight="1">
      <c r="B29" s="226" t="s">
        <v>280</v>
      </c>
      <c r="C29" s="310"/>
      <c r="D29" s="185" t="s">
        <v>183</v>
      </c>
      <c r="E29" s="185" t="s">
        <v>189</v>
      </c>
      <c r="F29" s="312" t="s">
        <v>301</v>
      </c>
      <c r="G29" s="185" t="s">
        <v>281</v>
      </c>
      <c r="H29" s="291"/>
      <c r="I29" s="187">
        <f>I30</f>
        <v>1954.4</v>
      </c>
      <c r="J29" s="187">
        <f>J30</f>
        <v>1629.5</v>
      </c>
      <c r="K29" s="187">
        <f>K30</f>
        <v>1829.5</v>
      </c>
    </row>
    <row r="30" spans="2:12" ht="14.25" customHeight="1">
      <c r="B30" s="226" t="s">
        <v>270</v>
      </c>
      <c r="C30" s="310"/>
      <c r="D30" s="185" t="s">
        <v>183</v>
      </c>
      <c r="E30" s="185" t="s">
        <v>189</v>
      </c>
      <c r="F30" s="312" t="s">
        <v>301</v>
      </c>
      <c r="G30" s="185" t="s">
        <v>281</v>
      </c>
      <c r="H30" s="291">
        <v>2</v>
      </c>
      <c r="I30" s="187">
        <v>1954.4</v>
      </c>
      <c r="J30" s="187">
        <v>1629.5</v>
      </c>
      <c r="K30" s="187">
        <v>1829.5</v>
      </c>
      <c r="L30" s="278">
        <v>44</v>
      </c>
    </row>
    <row r="31" spans="2:11" ht="14.25" customHeight="1">
      <c r="B31" s="225" t="s">
        <v>286</v>
      </c>
      <c r="C31" s="310"/>
      <c r="D31" s="185" t="s">
        <v>183</v>
      </c>
      <c r="E31" s="185" t="s">
        <v>189</v>
      </c>
      <c r="F31" s="312" t="s">
        <v>301</v>
      </c>
      <c r="G31" s="185" t="s">
        <v>287</v>
      </c>
      <c r="H31" s="291"/>
      <c r="I31" s="187">
        <f>I32</f>
        <v>331.1</v>
      </c>
      <c r="J31" s="187">
        <f>J32</f>
        <v>36.9</v>
      </c>
      <c r="K31" s="187">
        <f>K32</f>
        <v>36.8</v>
      </c>
    </row>
    <row r="32" spans="2:11" ht="14.25" customHeight="1">
      <c r="B32" s="225" t="s">
        <v>288</v>
      </c>
      <c r="C32" s="310"/>
      <c r="D32" s="185" t="s">
        <v>183</v>
      </c>
      <c r="E32" s="185" t="s">
        <v>189</v>
      </c>
      <c r="F32" s="312" t="s">
        <v>301</v>
      </c>
      <c r="G32" s="185" t="s">
        <v>289</v>
      </c>
      <c r="H32" s="291"/>
      <c r="I32" s="187">
        <f>I33</f>
        <v>331.1</v>
      </c>
      <c r="J32" s="187">
        <f>J33</f>
        <v>36.9</v>
      </c>
      <c r="K32" s="187">
        <f>K33</f>
        <v>36.8</v>
      </c>
    </row>
    <row r="33" spans="2:12" ht="14.25" customHeight="1">
      <c r="B33" s="226" t="s">
        <v>270</v>
      </c>
      <c r="C33" s="310"/>
      <c r="D33" s="185" t="s">
        <v>183</v>
      </c>
      <c r="E33" s="185" t="s">
        <v>189</v>
      </c>
      <c r="F33" s="312" t="s">
        <v>301</v>
      </c>
      <c r="G33" s="185" t="s">
        <v>289</v>
      </c>
      <c r="H33" s="291">
        <v>2</v>
      </c>
      <c r="I33" s="187">
        <v>331.1</v>
      </c>
      <c r="J33" s="187">
        <v>36.9</v>
      </c>
      <c r="K33" s="187">
        <v>36.8</v>
      </c>
      <c r="L33" s="278">
        <v>70</v>
      </c>
    </row>
    <row r="34" spans="2:11" ht="14.25" customHeight="1">
      <c r="B34" s="314" t="s">
        <v>290</v>
      </c>
      <c r="C34" s="310"/>
      <c r="D34" s="185" t="s">
        <v>183</v>
      </c>
      <c r="E34" s="185" t="s">
        <v>189</v>
      </c>
      <c r="F34" s="312" t="s">
        <v>301</v>
      </c>
      <c r="G34" s="315">
        <v>800</v>
      </c>
      <c r="H34" s="291"/>
      <c r="I34" s="187">
        <f>I35</f>
        <v>48.7</v>
      </c>
      <c r="J34" s="187">
        <f>J35</f>
        <v>0</v>
      </c>
      <c r="K34" s="187">
        <f>K35</f>
        <v>0</v>
      </c>
    </row>
    <row r="35" spans="2:11" ht="14.25" customHeight="1">
      <c r="B35" s="314" t="s">
        <v>292</v>
      </c>
      <c r="C35" s="310"/>
      <c r="D35" s="185" t="s">
        <v>183</v>
      </c>
      <c r="E35" s="185" t="s">
        <v>189</v>
      </c>
      <c r="F35" s="312" t="s">
        <v>301</v>
      </c>
      <c r="G35" s="315">
        <v>850</v>
      </c>
      <c r="H35" s="291"/>
      <c r="I35" s="187">
        <f>I36</f>
        <v>48.7</v>
      </c>
      <c r="J35" s="187">
        <f>J36</f>
        <v>0</v>
      </c>
      <c r="K35" s="187">
        <f>K36</f>
        <v>0</v>
      </c>
    </row>
    <row r="36" spans="2:11" ht="14.25" customHeight="1">
      <c r="B36" s="314" t="s">
        <v>270</v>
      </c>
      <c r="C36" s="304"/>
      <c r="D36" s="185" t="s">
        <v>183</v>
      </c>
      <c r="E36" s="185" t="s">
        <v>189</v>
      </c>
      <c r="F36" s="312" t="s">
        <v>301</v>
      </c>
      <c r="G36" s="315">
        <v>850</v>
      </c>
      <c r="H36" s="185" t="s">
        <v>294</v>
      </c>
      <c r="I36" s="187">
        <v>48.7</v>
      </c>
      <c r="J36" s="187"/>
      <c r="K36" s="187"/>
    </row>
    <row r="37" spans="2:11" ht="39.75" customHeight="1">
      <c r="B37" s="316" t="s">
        <v>282</v>
      </c>
      <c r="C37" s="317"/>
      <c r="D37" s="185" t="s">
        <v>183</v>
      </c>
      <c r="E37" s="185" t="s">
        <v>189</v>
      </c>
      <c r="F37" s="312" t="s">
        <v>283</v>
      </c>
      <c r="G37" s="185"/>
      <c r="H37" s="185"/>
      <c r="I37" s="187">
        <f>I38</f>
        <v>53.5</v>
      </c>
      <c r="J37" s="187">
        <f>J38</f>
        <v>0</v>
      </c>
      <c r="K37" s="187">
        <f>K38</f>
        <v>0</v>
      </c>
    </row>
    <row r="38" spans="2:11" ht="41.25" customHeight="1">
      <c r="B38" s="189" t="s">
        <v>278</v>
      </c>
      <c r="C38" s="317"/>
      <c r="D38" s="185" t="s">
        <v>183</v>
      </c>
      <c r="E38" s="185" t="s">
        <v>189</v>
      </c>
      <c r="F38" s="312" t="s">
        <v>283</v>
      </c>
      <c r="G38" s="185" t="s">
        <v>279</v>
      </c>
      <c r="H38" s="185"/>
      <c r="I38" s="187">
        <f>I39</f>
        <v>53.5</v>
      </c>
      <c r="J38" s="187">
        <f>J39</f>
        <v>0</v>
      </c>
      <c r="K38" s="187">
        <f>K39</f>
        <v>0</v>
      </c>
    </row>
    <row r="39" spans="2:11" ht="14.25" customHeight="1">
      <c r="B39" s="226" t="s">
        <v>280</v>
      </c>
      <c r="C39" s="317"/>
      <c r="D39" s="185" t="s">
        <v>183</v>
      </c>
      <c r="E39" s="185" t="s">
        <v>189</v>
      </c>
      <c r="F39" s="312" t="s">
        <v>283</v>
      </c>
      <c r="G39" s="185" t="s">
        <v>281</v>
      </c>
      <c r="H39" s="185"/>
      <c r="I39" s="187">
        <f>I40</f>
        <v>53.5</v>
      </c>
      <c r="J39" s="187">
        <f>J40</f>
        <v>0</v>
      </c>
      <c r="K39" s="187">
        <f>K40</f>
        <v>0</v>
      </c>
    </row>
    <row r="40" spans="2:11" ht="14.25" customHeight="1">
      <c r="B40" s="226" t="s">
        <v>271</v>
      </c>
      <c r="C40" s="317"/>
      <c r="D40" s="185" t="s">
        <v>183</v>
      </c>
      <c r="E40" s="185" t="s">
        <v>189</v>
      </c>
      <c r="F40" s="312" t="s">
        <v>283</v>
      </c>
      <c r="G40" s="185" t="s">
        <v>281</v>
      </c>
      <c r="H40" s="185">
        <v>3</v>
      </c>
      <c r="I40" s="187">
        <v>53.5</v>
      </c>
      <c r="J40" s="187"/>
      <c r="K40" s="187"/>
    </row>
    <row r="41" spans="2:11" ht="14.25" customHeight="1">
      <c r="B41" s="318" t="s">
        <v>196</v>
      </c>
      <c r="C41" s="307"/>
      <c r="D41" s="308" t="s">
        <v>183</v>
      </c>
      <c r="E41" s="308" t="s">
        <v>197</v>
      </c>
      <c r="F41" s="312"/>
      <c r="G41" s="315"/>
      <c r="H41" s="185"/>
      <c r="I41" s="187">
        <f>I45+I49+I52</f>
        <v>1734.4</v>
      </c>
      <c r="J41" s="187">
        <f>J45+J49</f>
        <v>757.9</v>
      </c>
      <c r="K41" s="187">
        <f>K45+K49</f>
        <v>1507.1</v>
      </c>
    </row>
    <row r="42" spans="2:11" ht="27.75" customHeight="1">
      <c r="B42" s="313" t="s">
        <v>335</v>
      </c>
      <c r="C42" s="310"/>
      <c r="D42" s="185" t="s">
        <v>183</v>
      </c>
      <c r="E42" s="185" t="s">
        <v>197</v>
      </c>
      <c r="F42" s="312" t="s">
        <v>336</v>
      </c>
      <c r="G42" s="315"/>
      <c r="H42" s="185"/>
      <c r="I42" s="187">
        <f>I43</f>
        <v>749.6</v>
      </c>
      <c r="J42" s="187">
        <f>J43</f>
        <v>38.3</v>
      </c>
      <c r="K42" s="187">
        <f>K43</f>
        <v>833.3</v>
      </c>
    </row>
    <row r="43" spans="2:11" ht="14.25" customHeight="1">
      <c r="B43" s="225" t="s">
        <v>286</v>
      </c>
      <c r="C43" s="319"/>
      <c r="D43" s="185" t="s">
        <v>183</v>
      </c>
      <c r="E43" s="185" t="s">
        <v>197</v>
      </c>
      <c r="F43" s="312" t="s">
        <v>336</v>
      </c>
      <c r="G43" s="291">
        <v>200</v>
      </c>
      <c r="H43" s="291"/>
      <c r="I43" s="187">
        <f>I44</f>
        <v>749.6</v>
      </c>
      <c r="J43" s="187">
        <f>J44</f>
        <v>38.3</v>
      </c>
      <c r="K43" s="187">
        <f>K44</f>
        <v>833.3</v>
      </c>
    </row>
    <row r="44" spans="2:11" ht="14.25" customHeight="1">
      <c r="B44" s="225" t="s">
        <v>288</v>
      </c>
      <c r="C44" s="310"/>
      <c r="D44" s="185" t="s">
        <v>183</v>
      </c>
      <c r="E44" s="185" t="s">
        <v>197</v>
      </c>
      <c r="F44" s="312" t="s">
        <v>336</v>
      </c>
      <c r="G44" s="291">
        <v>240</v>
      </c>
      <c r="H44" s="291"/>
      <c r="I44" s="187">
        <f>I45</f>
        <v>749.6</v>
      </c>
      <c r="J44" s="187">
        <f>J45</f>
        <v>38.3</v>
      </c>
      <c r="K44" s="187">
        <f>K45</f>
        <v>833.3</v>
      </c>
    </row>
    <row r="45" spans="2:12" ht="14.25" customHeight="1">
      <c r="B45" s="226" t="s">
        <v>270</v>
      </c>
      <c r="C45" s="310"/>
      <c r="D45" s="185" t="s">
        <v>183</v>
      </c>
      <c r="E45" s="185" t="s">
        <v>197</v>
      </c>
      <c r="F45" s="312" t="s">
        <v>336</v>
      </c>
      <c r="G45" s="291">
        <v>240</v>
      </c>
      <c r="H45" s="291">
        <v>2</v>
      </c>
      <c r="I45" s="187">
        <v>749.6</v>
      </c>
      <c r="J45" s="187">
        <v>38.3</v>
      </c>
      <c r="K45" s="187">
        <v>833.3</v>
      </c>
      <c r="L45" s="278">
        <v>86</v>
      </c>
    </row>
    <row r="46" spans="2:11" ht="27.75" customHeight="1">
      <c r="B46" s="320" t="s">
        <v>333</v>
      </c>
      <c r="C46" s="321"/>
      <c r="D46" s="185" t="s">
        <v>183</v>
      </c>
      <c r="E46" s="185" t="s">
        <v>197</v>
      </c>
      <c r="F46" s="312" t="s">
        <v>334</v>
      </c>
      <c r="G46" s="291"/>
      <c r="H46" s="185"/>
      <c r="I46" s="187">
        <f>I47</f>
        <v>963.8</v>
      </c>
      <c r="J46" s="187">
        <f>J47</f>
        <v>719.6</v>
      </c>
      <c r="K46" s="187">
        <f>K47</f>
        <v>673.8</v>
      </c>
    </row>
    <row r="47" spans="2:11" ht="14.25" customHeight="1">
      <c r="B47" s="225" t="s">
        <v>286</v>
      </c>
      <c r="C47" s="304"/>
      <c r="D47" s="185" t="s">
        <v>183</v>
      </c>
      <c r="E47" s="185" t="s">
        <v>197</v>
      </c>
      <c r="F47" s="312" t="s">
        <v>334</v>
      </c>
      <c r="G47" s="291">
        <v>200</v>
      </c>
      <c r="H47" s="185"/>
      <c r="I47" s="187">
        <f>I48</f>
        <v>963.8</v>
      </c>
      <c r="J47" s="187">
        <f>J48</f>
        <v>719.6</v>
      </c>
      <c r="K47" s="187">
        <f>K48</f>
        <v>673.8</v>
      </c>
    </row>
    <row r="48" spans="2:11" ht="14.25" customHeight="1">
      <c r="B48" s="225" t="s">
        <v>288</v>
      </c>
      <c r="C48" s="303"/>
      <c r="D48" s="185" t="s">
        <v>183</v>
      </c>
      <c r="E48" s="185" t="s">
        <v>197</v>
      </c>
      <c r="F48" s="312" t="s">
        <v>334</v>
      </c>
      <c r="G48" s="291">
        <v>240</v>
      </c>
      <c r="H48" s="185"/>
      <c r="I48" s="187">
        <f>I49</f>
        <v>963.8</v>
      </c>
      <c r="J48" s="187">
        <f>J49</f>
        <v>719.6</v>
      </c>
      <c r="K48" s="187">
        <f>K49</f>
        <v>673.8</v>
      </c>
    </row>
    <row r="49" spans="2:12" ht="14.25" customHeight="1">
      <c r="B49" s="226" t="s">
        <v>270</v>
      </c>
      <c r="C49" s="303"/>
      <c r="D49" s="185" t="s">
        <v>183</v>
      </c>
      <c r="E49" s="185" t="s">
        <v>197</v>
      </c>
      <c r="F49" s="312" t="s">
        <v>334</v>
      </c>
      <c r="G49" s="291">
        <v>240</v>
      </c>
      <c r="H49" s="185" t="s">
        <v>294</v>
      </c>
      <c r="I49" s="187">
        <v>963.8</v>
      </c>
      <c r="J49" s="187">
        <v>719.6</v>
      </c>
      <c r="K49" s="187">
        <v>673.8</v>
      </c>
      <c r="L49" s="278">
        <v>150</v>
      </c>
    </row>
    <row r="50" spans="2:11" ht="14.25" customHeight="1">
      <c r="B50" s="314" t="s">
        <v>290</v>
      </c>
      <c r="C50" s="303"/>
      <c r="D50" s="185" t="s">
        <v>183</v>
      </c>
      <c r="E50" s="185" t="s">
        <v>197</v>
      </c>
      <c r="F50" s="312" t="s">
        <v>334</v>
      </c>
      <c r="G50" s="291">
        <v>800</v>
      </c>
      <c r="H50" s="185"/>
      <c r="I50" s="187">
        <f>I51</f>
        <v>21</v>
      </c>
      <c r="J50" s="187">
        <f>J51</f>
        <v>0</v>
      </c>
      <c r="K50" s="187">
        <f>K51</f>
        <v>0</v>
      </c>
    </row>
    <row r="51" spans="2:11" ht="14.25" customHeight="1">
      <c r="B51" s="314" t="s">
        <v>292</v>
      </c>
      <c r="C51" s="303"/>
      <c r="D51" s="185" t="s">
        <v>183</v>
      </c>
      <c r="E51" s="185" t="s">
        <v>197</v>
      </c>
      <c r="F51" s="312" t="s">
        <v>334</v>
      </c>
      <c r="G51" s="291">
        <v>850</v>
      </c>
      <c r="H51" s="185"/>
      <c r="I51" s="187">
        <f>I52</f>
        <v>21</v>
      </c>
      <c r="J51" s="187">
        <f>J52</f>
        <v>0</v>
      </c>
      <c r="K51" s="187">
        <f>K52</f>
        <v>0</v>
      </c>
    </row>
    <row r="52" spans="2:11" ht="14.25" customHeight="1">
      <c r="B52" s="314" t="s">
        <v>270</v>
      </c>
      <c r="C52" s="303"/>
      <c r="D52" s="185" t="s">
        <v>183</v>
      </c>
      <c r="E52" s="185" t="s">
        <v>197</v>
      </c>
      <c r="F52" s="312" t="s">
        <v>334</v>
      </c>
      <c r="G52" s="291">
        <v>850</v>
      </c>
      <c r="H52" s="185" t="s">
        <v>294</v>
      </c>
      <c r="I52" s="187">
        <v>21</v>
      </c>
      <c r="J52" s="187"/>
      <c r="K52" s="187"/>
    </row>
    <row r="53" spans="2:11" ht="14.25" customHeight="1" hidden="1">
      <c r="B53" s="299" t="s">
        <v>202</v>
      </c>
      <c r="C53" s="310"/>
      <c r="D53" s="305" t="s">
        <v>203</v>
      </c>
      <c r="E53" s="305"/>
      <c r="F53" s="305"/>
      <c r="G53" s="305"/>
      <c r="H53" s="305"/>
      <c r="I53" s="187">
        <f aca="true" t="shared" si="0" ref="I53:I58">I54</f>
        <v>0</v>
      </c>
      <c r="J53" s="187">
        <f aca="true" t="shared" si="1" ref="J53:J58">J54</f>
        <v>0</v>
      </c>
      <c r="K53" s="187">
        <f aca="true" t="shared" si="2" ref="K53:K58">K54</f>
        <v>0</v>
      </c>
    </row>
    <row r="54" spans="2:11" ht="14.25" customHeight="1" hidden="1">
      <c r="B54" s="322" t="s">
        <v>206</v>
      </c>
      <c r="C54" s="310"/>
      <c r="D54" s="308" t="s">
        <v>203</v>
      </c>
      <c r="E54" s="308" t="s">
        <v>207</v>
      </c>
      <c r="F54" s="185"/>
      <c r="G54" s="291"/>
      <c r="H54" s="185"/>
      <c r="I54" s="187">
        <f t="shared" si="0"/>
        <v>0</v>
      </c>
      <c r="J54" s="187">
        <f t="shared" si="1"/>
        <v>0</v>
      </c>
      <c r="K54" s="187">
        <f t="shared" si="2"/>
        <v>0</v>
      </c>
    </row>
    <row r="55" spans="2:11" ht="27.75" customHeight="1" hidden="1">
      <c r="B55" s="323" t="s">
        <v>358</v>
      </c>
      <c r="C55" s="310"/>
      <c r="D55" s="185" t="s">
        <v>203</v>
      </c>
      <c r="E55" s="185" t="s">
        <v>207</v>
      </c>
      <c r="F55" s="324" t="s">
        <v>359</v>
      </c>
      <c r="G55" s="291"/>
      <c r="H55" s="185"/>
      <c r="I55" s="187">
        <f t="shared" si="0"/>
        <v>0</v>
      </c>
      <c r="J55" s="187">
        <f t="shared" si="1"/>
        <v>0</v>
      </c>
      <c r="K55" s="187">
        <f t="shared" si="2"/>
        <v>0</v>
      </c>
    </row>
    <row r="56" spans="2:11" ht="27.75" customHeight="1" hidden="1">
      <c r="B56" s="325" t="s">
        <v>374</v>
      </c>
      <c r="C56" s="310"/>
      <c r="D56" s="185" t="s">
        <v>203</v>
      </c>
      <c r="E56" s="185" t="s">
        <v>207</v>
      </c>
      <c r="F56" s="324" t="s">
        <v>375</v>
      </c>
      <c r="G56" s="185"/>
      <c r="H56" s="185"/>
      <c r="I56" s="187">
        <f t="shared" si="0"/>
        <v>0</v>
      </c>
      <c r="J56" s="187">
        <f t="shared" si="1"/>
        <v>0</v>
      </c>
      <c r="K56" s="187">
        <f t="shared" si="2"/>
        <v>0</v>
      </c>
    </row>
    <row r="57" spans="2:11" ht="15.75" customHeight="1" hidden="1">
      <c r="B57" s="225" t="s">
        <v>286</v>
      </c>
      <c r="C57" s="310"/>
      <c r="D57" s="185" t="s">
        <v>203</v>
      </c>
      <c r="E57" s="185" t="s">
        <v>207</v>
      </c>
      <c r="F57" s="324" t="s">
        <v>375</v>
      </c>
      <c r="G57" s="185" t="s">
        <v>287</v>
      </c>
      <c r="H57" s="185"/>
      <c r="I57" s="187">
        <f t="shared" si="0"/>
        <v>0</v>
      </c>
      <c r="J57" s="187">
        <f t="shared" si="1"/>
        <v>0</v>
      </c>
      <c r="K57" s="187">
        <f t="shared" si="2"/>
        <v>0</v>
      </c>
    </row>
    <row r="58" spans="2:11" ht="14.25" customHeight="1" hidden="1">
      <c r="B58" s="225" t="s">
        <v>288</v>
      </c>
      <c r="C58" s="303"/>
      <c r="D58" s="185" t="s">
        <v>203</v>
      </c>
      <c r="E58" s="185" t="s">
        <v>207</v>
      </c>
      <c r="F58" s="324" t="s">
        <v>375</v>
      </c>
      <c r="G58" s="185" t="s">
        <v>289</v>
      </c>
      <c r="H58" s="185"/>
      <c r="I58" s="187">
        <f t="shared" si="0"/>
        <v>0</v>
      </c>
      <c r="J58" s="187">
        <f t="shared" si="1"/>
        <v>0</v>
      </c>
      <c r="K58" s="187">
        <f t="shared" si="2"/>
        <v>0</v>
      </c>
    </row>
    <row r="59" spans="2:11" ht="14.25" customHeight="1" hidden="1">
      <c r="B59" s="226" t="s">
        <v>270</v>
      </c>
      <c r="C59" s="303"/>
      <c r="D59" s="185" t="s">
        <v>203</v>
      </c>
      <c r="E59" s="185" t="s">
        <v>207</v>
      </c>
      <c r="F59" s="324" t="s">
        <v>375</v>
      </c>
      <c r="G59" s="185" t="s">
        <v>289</v>
      </c>
      <c r="H59" s="185" t="s">
        <v>294</v>
      </c>
      <c r="I59" s="187"/>
      <c r="J59" s="187"/>
      <c r="K59" s="187"/>
    </row>
    <row r="60" spans="2:11" ht="14.25" customHeight="1">
      <c r="B60" s="299" t="s">
        <v>208</v>
      </c>
      <c r="C60" s="319"/>
      <c r="D60" s="305" t="s">
        <v>209</v>
      </c>
      <c r="E60" s="305"/>
      <c r="F60" s="326"/>
      <c r="G60" s="297"/>
      <c r="H60" s="305"/>
      <c r="I60" s="298">
        <f>I67+I61</f>
        <v>3622.6</v>
      </c>
      <c r="J60" s="298">
        <f>J67+J61</f>
        <v>2153.1</v>
      </c>
      <c r="K60" s="298">
        <f>K67+K61</f>
        <v>25.6</v>
      </c>
    </row>
    <row r="61" spans="2:11" ht="14.25" customHeight="1">
      <c r="B61" s="322" t="s">
        <v>210</v>
      </c>
      <c r="C61" s="319"/>
      <c r="D61" s="308" t="s">
        <v>209</v>
      </c>
      <c r="E61" s="308" t="s">
        <v>211</v>
      </c>
      <c r="F61" s="312"/>
      <c r="G61" s="297"/>
      <c r="H61" s="305"/>
      <c r="I61" s="187">
        <f>I62</f>
        <v>105.6</v>
      </c>
      <c r="J61" s="187">
        <f>J62</f>
        <v>75</v>
      </c>
      <c r="K61" s="187">
        <f>K62</f>
        <v>0</v>
      </c>
    </row>
    <row r="62" spans="2:11" ht="14.25" customHeight="1">
      <c r="B62" s="226" t="s">
        <v>274</v>
      </c>
      <c r="C62" s="319"/>
      <c r="D62" s="185" t="s">
        <v>209</v>
      </c>
      <c r="E62" s="308" t="s">
        <v>211</v>
      </c>
      <c r="F62" s="312" t="s">
        <v>379</v>
      </c>
      <c r="G62" s="297"/>
      <c r="H62" s="305"/>
      <c r="I62" s="187">
        <f>I63</f>
        <v>105.6</v>
      </c>
      <c r="J62" s="187">
        <f>J63</f>
        <v>75</v>
      </c>
      <c r="K62" s="187">
        <f>K63</f>
        <v>0</v>
      </c>
    </row>
    <row r="63" spans="2:11" ht="48.75" customHeight="1">
      <c r="B63" s="313" t="s">
        <v>378</v>
      </c>
      <c r="C63" s="319"/>
      <c r="D63" s="185" t="s">
        <v>209</v>
      </c>
      <c r="E63" s="308" t="s">
        <v>211</v>
      </c>
      <c r="F63" s="312" t="s">
        <v>379</v>
      </c>
      <c r="G63" s="297"/>
      <c r="H63" s="305"/>
      <c r="I63" s="187">
        <f>I64</f>
        <v>105.6</v>
      </c>
      <c r="J63" s="187">
        <f>J64</f>
        <v>75</v>
      </c>
      <c r="K63" s="187">
        <f>K64</f>
        <v>0</v>
      </c>
    </row>
    <row r="64" spans="2:11" ht="14.25" customHeight="1">
      <c r="B64" s="225" t="s">
        <v>286</v>
      </c>
      <c r="C64" s="319"/>
      <c r="D64" s="185" t="s">
        <v>209</v>
      </c>
      <c r="E64" s="308" t="s">
        <v>211</v>
      </c>
      <c r="F64" s="312" t="s">
        <v>379</v>
      </c>
      <c r="G64" s="291">
        <v>200</v>
      </c>
      <c r="H64" s="305"/>
      <c r="I64" s="187">
        <f>I65</f>
        <v>105.6</v>
      </c>
      <c r="J64" s="187">
        <f>J65</f>
        <v>75</v>
      </c>
      <c r="K64" s="187">
        <f>K65</f>
        <v>0</v>
      </c>
    </row>
    <row r="65" spans="2:11" ht="14.25" customHeight="1">
      <c r="B65" s="225" t="s">
        <v>288</v>
      </c>
      <c r="C65" s="319"/>
      <c r="D65" s="185" t="s">
        <v>209</v>
      </c>
      <c r="E65" s="308" t="s">
        <v>211</v>
      </c>
      <c r="F65" s="312" t="s">
        <v>379</v>
      </c>
      <c r="G65" s="291">
        <v>240</v>
      </c>
      <c r="H65" s="305"/>
      <c r="I65" s="187">
        <f>I66</f>
        <v>105.6</v>
      </c>
      <c r="J65" s="187">
        <f>J66</f>
        <v>75</v>
      </c>
      <c r="K65" s="187">
        <f>K66</f>
        <v>0</v>
      </c>
    </row>
    <row r="66" spans="2:12" ht="14.25" customHeight="1">
      <c r="B66" s="226" t="s">
        <v>270</v>
      </c>
      <c r="C66" s="319"/>
      <c r="D66" s="185" t="s">
        <v>209</v>
      </c>
      <c r="E66" s="308" t="s">
        <v>211</v>
      </c>
      <c r="F66" s="312" t="s">
        <v>379</v>
      </c>
      <c r="G66" s="291">
        <v>240</v>
      </c>
      <c r="H66" s="185" t="s">
        <v>294</v>
      </c>
      <c r="I66" s="187">
        <v>105.6</v>
      </c>
      <c r="J66" s="187">
        <v>75</v>
      </c>
      <c r="K66" s="187"/>
      <c r="L66" s="278">
        <v>30.6</v>
      </c>
    </row>
    <row r="67" spans="2:11" ht="14.25" customHeight="1">
      <c r="B67" s="327" t="s">
        <v>212</v>
      </c>
      <c r="C67" s="319"/>
      <c r="D67" s="308" t="s">
        <v>209</v>
      </c>
      <c r="E67" s="308" t="s">
        <v>213</v>
      </c>
      <c r="F67" s="185"/>
      <c r="G67" s="291"/>
      <c r="H67" s="185"/>
      <c r="I67" s="187">
        <f>I68</f>
        <v>3517</v>
      </c>
      <c r="J67" s="187">
        <f>J68</f>
        <v>2078.1</v>
      </c>
      <c r="K67" s="187">
        <f>K68</f>
        <v>25.6</v>
      </c>
    </row>
    <row r="68" spans="2:11" ht="27.75" customHeight="1">
      <c r="B68" s="300" t="s">
        <v>395</v>
      </c>
      <c r="C68" s="303"/>
      <c r="D68" s="185" t="s">
        <v>209</v>
      </c>
      <c r="E68" s="185" t="s">
        <v>213</v>
      </c>
      <c r="F68" s="312" t="s">
        <v>396</v>
      </c>
      <c r="G68" s="291"/>
      <c r="H68" s="185"/>
      <c r="I68" s="187">
        <f>I69</f>
        <v>3517</v>
      </c>
      <c r="J68" s="187">
        <f>J69</f>
        <v>2078.1</v>
      </c>
      <c r="K68" s="187">
        <f>K69</f>
        <v>25.6</v>
      </c>
    </row>
    <row r="69" spans="2:11" ht="27.75" customHeight="1">
      <c r="B69" s="325" t="s">
        <v>405</v>
      </c>
      <c r="C69" s="317"/>
      <c r="D69" s="185" t="s">
        <v>209</v>
      </c>
      <c r="E69" s="185" t="s">
        <v>213</v>
      </c>
      <c r="F69" s="312" t="s">
        <v>406</v>
      </c>
      <c r="G69" s="185"/>
      <c r="H69" s="185"/>
      <c r="I69" s="187">
        <f>I70</f>
        <v>3517</v>
      </c>
      <c r="J69" s="187">
        <f>J70</f>
        <v>2078.1</v>
      </c>
      <c r="K69" s="187">
        <f>K70</f>
        <v>25.6</v>
      </c>
    </row>
    <row r="70" spans="2:11" ht="14.25" customHeight="1">
      <c r="B70" s="225" t="s">
        <v>286</v>
      </c>
      <c r="C70" s="317"/>
      <c r="D70" s="185" t="s">
        <v>209</v>
      </c>
      <c r="E70" s="185" t="s">
        <v>213</v>
      </c>
      <c r="F70" s="312" t="s">
        <v>406</v>
      </c>
      <c r="G70" s="185" t="s">
        <v>287</v>
      </c>
      <c r="H70" s="185"/>
      <c r="I70" s="187">
        <f>I71</f>
        <v>3517</v>
      </c>
      <c r="J70" s="187">
        <f>J71</f>
        <v>2078.1</v>
      </c>
      <c r="K70" s="187">
        <f>K71</f>
        <v>25.6</v>
      </c>
    </row>
    <row r="71" spans="2:11" ht="14.25" customHeight="1">
      <c r="B71" s="225" t="s">
        <v>288</v>
      </c>
      <c r="C71" s="317"/>
      <c r="D71" s="185" t="s">
        <v>209</v>
      </c>
      <c r="E71" s="185" t="s">
        <v>213</v>
      </c>
      <c r="F71" s="312" t="s">
        <v>406</v>
      </c>
      <c r="G71" s="185" t="s">
        <v>289</v>
      </c>
      <c r="H71" s="185"/>
      <c r="I71" s="187">
        <f>I72</f>
        <v>3517</v>
      </c>
      <c r="J71" s="187">
        <f>J72</f>
        <v>2078.1</v>
      </c>
      <c r="K71" s="187">
        <f>K72</f>
        <v>25.6</v>
      </c>
    </row>
    <row r="72" spans="2:11" ht="14.25" customHeight="1">
      <c r="B72" s="226" t="s">
        <v>270</v>
      </c>
      <c r="C72" s="317"/>
      <c r="D72" s="185" t="s">
        <v>209</v>
      </c>
      <c r="E72" s="185" t="s">
        <v>213</v>
      </c>
      <c r="F72" s="312" t="s">
        <v>406</v>
      </c>
      <c r="G72" s="185" t="s">
        <v>289</v>
      </c>
      <c r="H72" s="185" t="s">
        <v>294</v>
      </c>
      <c r="I72" s="187">
        <v>3517</v>
      </c>
      <c r="J72" s="187">
        <v>2078.1</v>
      </c>
      <c r="K72" s="187">
        <v>25.6</v>
      </c>
    </row>
    <row r="73" spans="2:11" ht="14.25" customHeight="1">
      <c r="B73" s="299" t="s">
        <v>240</v>
      </c>
      <c r="C73" s="296"/>
      <c r="D73" s="305" t="s">
        <v>241</v>
      </c>
      <c r="E73" s="305"/>
      <c r="F73" s="326"/>
      <c r="G73" s="297"/>
      <c r="H73" s="305"/>
      <c r="I73" s="298">
        <f>I74</f>
        <v>3194</v>
      </c>
      <c r="J73" s="298">
        <f>J74</f>
        <v>1597</v>
      </c>
      <c r="K73" s="298">
        <f>K74</f>
        <v>1597</v>
      </c>
    </row>
    <row r="74" spans="2:11" ht="14.25" customHeight="1">
      <c r="B74" s="322" t="s">
        <v>246</v>
      </c>
      <c r="C74" s="328"/>
      <c r="D74" s="308" t="s">
        <v>241</v>
      </c>
      <c r="E74" s="308" t="s">
        <v>247</v>
      </c>
      <c r="F74" s="312"/>
      <c r="G74" s="291"/>
      <c r="H74" s="185"/>
      <c r="I74" s="187">
        <f>I75+I79</f>
        <v>3194</v>
      </c>
      <c r="J74" s="187">
        <f>J75</f>
        <v>1597</v>
      </c>
      <c r="K74" s="187">
        <f>K75</f>
        <v>1597</v>
      </c>
    </row>
    <row r="75" spans="2:11" ht="42.75">
      <c r="B75" s="313" t="s">
        <v>578</v>
      </c>
      <c r="C75" s="303"/>
      <c r="D75" s="186">
        <v>1000</v>
      </c>
      <c r="E75" s="186">
        <v>1004</v>
      </c>
      <c r="F75" s="90" t="s">
        <v>579</v>
      </c>
      <c r="G75" s="185"/>
      <c r="H75" s="185"/>
      <c r="I75" s="187">
        <f>I76</f>
        <v>1597</v>
      </c>
      <c r="J75" s="187">
        <f>J76</f>
        <v>1597</v>
      </c>
      <c r="K75" s="187">
        <f>K76</f>
        <v>1597</v>
      </c>
    </row>
    <row r="76" spans="2:11" ht="27.75" customHeight="1">
      <c r="B76" s="225" t="s">
        <v>409</v>
      </c>
      <c r="C76" s="310"/>
      <c r="D76" s="186">
        <v>1000</v>
      </c>
      <c r="E76" s="186">
        <v>1004</v>
      </c>
      <c r="F76" s="90" t="s">
        <v>579</v>
      </c>
      <c r="G76" s="185" t="s">
        <v>384</v>
      </c>
      <c r="H76" s="185"/>
      <c r="I76" s="187">
        <f>I77</f>
        <v>1597</v>
      </c>
      <c r="J76" s="187">
        <f>J77</f>
        <v>1597</v>
      </c>
      <c r="K76" s="187">
        <f>K77</f>
        <v>1597</v>
      </c>
    </row>
    <row r="77" spans="2:11" ht="14.25" customHeight="1">
      <c r="B77" s="329" t="s">
        <v>385</v>
      </c>
      <c r="C77" s="319"/>
      <c r="D77" s="186">
        <v>1000</v>
      </c>
      <c r="E77" s="186">
        <v>1004</v>
      </c>
      <c r="F77" s="90" t="s">
        <v>579</v>
      </c>
      <c r="G77" s="185" t="s">
        <v>386</v>
      </c>
      <c r="H77" s="185"/>
      <c r="I77" s="187">
        <f>I78</f>
        <v>1597</v>
      </c>
      <c r="J77" s="187">
        <f>J78</f>
        <v>1597</v>
      </c>
      <c r="K77" s="187">
        <f>K78</f>
        <v>1597</v>
      </c>
    </row>
    <row r="78" spans="2:11" ht="12.75" customHeight="1">
      <c r="B78" s="226" t="s">
        <v>271</v>
      </c>
      <c r="C78" s="319"/>
      <c r="D78" s="186">
        <v>1000</v>
      </c>
      <c r="E78" s="186">
        <v>1004</v>
      </c>
      <c r="F78" s="90" t="s">
        <v>579</v>
      </c>
      <c r="G78" s="185" t="s">
        <v>386</v>
      </c>
      <c r="H78" s="185" t="s">
        <v>326</v>
      </c>
      <c r="I78" s="187">
        <v>1597</v>
      </c>
      <c r="J78" s="187">
        <v>1597</v>
      </c>
      <c r="K78" s="187">
        <v>1597</v>
      </c>
    </row>
    <row r="79" spans="2:11" ht="42.75">
      <c r="B79" s="313" t="s">
        <v>578</v>
      </c>
      <c r="C79" s="319"/>
      <c r="D79" s="186">
        <v>1000</v>
      </c>
      <c r="E79" s="186">
        <v>1004</v>
      </c>
      <c r="F79" s="90" t="s">
        <v>580</v>
      </c>
      <c r="G79" s="185"/>
      <c r="H79" s="185"/>
      <c r="I79" s="187">
        <f>I80</f>
        <v>1597</v>
      </c>
      <c r="J79" s="183">
        <v>0</v>
      </c>
      <c r="K79" s="183">
        <v>0</v>
      </c>
    </row>
    <row r="80" spans="2:11" ht="28.5">
      <c r="B80" s="225" t="s">
        <v>409</v>
      </c>
      <c r="C80" s="319"/>
      <c r="D80" s="186">
        <v>1000</v>
      </c>
      <c r="E80" s="186">
        <v>1004</v>
      </c>
      <c r="F80" s="90" t="s">
        <v>580</v>
      </c>
      <c r="G80" s="185" t="s">
        <v>384</v>
      </c>
      <c r="H80" s="185"/>
      <c r="I80" s="187">
        <f>I81</f>
        <v>1597</v>
      </c>
      <c r="J80" s="183">
        <v>0</v>
      </c>
      <c r="K80" s="183">
        <v>0</v>
      </c>
    </row>
    <row r="81" spans="2:11" ht="12.75" customHeight="1">
      <c r="B81" s="329" t="s">
        <v>385</v>
      </c>
      <c r="C81" s="319"/>
      <c r="D81" s="186">
        <v>1000</v>
      </c>
      <c r="E81" s="186">
        <v>1004</v>
      </c>
      <c r="F81" s="90" t="s">
        <v>580</v>
      </c>
      <c r="G81" s="185" t="s">
        <v>386</v>
      </c>
      <c r="H81" s="185"/>
      <c r="I81" s="187">
        <f>I82</f>
        <v>1597</v>
      </c>
      <c r="J81" s="183">
        <v>0</v>
      </c>
      <c r="K81" s="183">
        <v>0</v>
      </c>
    </row>
    <row r="82" spans="2:11" ht="14.25" customHeight="1">
      <c r="B82" s="226" t="s">
        <v>271</v>
      </c>
      <c r="C82" s="319"/>
      <c r="D82" s="186">
        <v>1000</v>
      </c>
      <c r="E82" s="186">
        <v>1004</v>
      </c>
      <c r="F82" s="90" t="s">
        <v>580</v>
      </c>
      <c r="G82" s="185" t="s">
        <v>386</v>
      </c>
      <c r="H82" s="185" t="s">
        <v>326</v>
      </c>
      <c r="I82" s="187">
        <v>1597</v>
      </c>
      <c r="J82" s="187"/>
      <c r="K82" s="187"/>
    </row>
    <row r="83" spans="2:11" ht="12.75" customHeight="1" hidden="1">
      <c r="B83" s="226"/>
      <c r="C83" s="304"/>
      <c r="D83" s="185"/>
      <c r="E83" s="185"/>
      <c r="F83" s="185"/>
      <c r="G83" s="185"/>
      <c r="H83" s="185"/>
      <c r="I83" s="187"/>
      <c r="J83" s="187"/>
      <c r="K83" s="187"/>
    </row>
    <row r="84" spans="2:11" ht="12.75" customHeight="1" hidden="1">
      <c r="B84" s="226"/>
      <c r="C84" s="310"/>
      <c r="D84" s="185"/>
      <c r="E84" s="185"/>
      <c r="F84" s="185"/>
      <c r="G84" s="185"/>
      <c r="H84" s="185"/>
      <c r="I84" s="187"/>
      <c r="J84" s="187"/>
      <c r="K84" s="187"/>
    </row>
    <row r="85" spans="2:11" ht="12.75" customHeight="1" hidden="1">
      <c r="B85" s="225"/>
      <c r="C85" s="321"/>
      <c r="D85" s="186"/>
      <c r="E85" s="186"/>
      <c r="F85" s="312"/>
      <c r="G85" s="305"/>
      <c r="H85" s="305"/>
      <c r="I85" s="187"/>
      <c r="J85" s="187"/>
      <c r="K85" s="187"/>
    </row>
    <row r="86" spans="2:11" ht="38.25" customHeight="1" hidden="1">
      <c r="B86" s="226"/>
      <c r="C86" s="310"/>
      <c r="D86" s="186"/>
      <c r="E86" s="186"/>
      <c r="F86" s="90"/>
      <c r="G86" s="185"/>
      <c r="H86" s="185"/>
      <c r="I86" s="187"/>
      <c r="J86" s="187"/>
      <c r="K86" s="187"/>
    </row>
    <row r="87" spans="2:11" ht="12.75" customHeight="1" hidden="1">
      <c r="B87" s="225"/>
      <c r="C87" s="310"/>
      <c r="D87" s="186"/>
      <c r="E87" s="186"/>
      <c r="F87" s="90"/>
      <c r="G87" s="185"/>
      <c r="H87" s="185"/>
      <c r="I87" s="187"/>
      <c r="J87" s="187"/>
      <c r="K87" s="187"/>
    </row>
    <row r="88" spans="2:11" ht="12.75" customHeight="1" hidden="1">
      <c r="B88" s="225"/>
      <c r="C88" s="310"/>
      <c r="D88" s="186"/>
      <c r="E88" s="186"/>
      <c r="F88" s="90"/>
      <c r="G88" s="185"/>
      <c r="H88" s="185"/>
      <c r="I88" s="187"/>
      <c r="J88" s="187"/>
      <c r="K88" s="187"/>
    </row>
    <row r="89" spans="2:11" ht="14.25" customHeight="1" hidden="1">
      <c r="B89" s="226"/>
      <c r="C89" s="310"/>
      <c r="D89" s="186"/>
      <c r="E89" s="186"/>
      <c r="F89" s="90"/>
      <c r="G89" s="185"/>
      <c r="H89" s="185"/>
      <c r="I89" s="187"/>
      <c r="J89" s="187"/>
      <c r="K89" s="187"/>
    </row>
    <row r="90" spans="2:11" ht="25.5" customHeight="1" hidden="1">
      <c r="B90" s="226"/>
      <c r="C90" s="310"/>
      <c r="D90" s="186"/>
      <c r="E90" s="186"/>
      <c r="F90" s="90"/>
      <c r="G90" s="185"/>
      <c r="H90" s="185"/>
      <c r="I90" s="187"/>
      <c r="J90" s="187"/>
      <c r="K90" s="187"/>
    </row>
    <row r="91" spans="2:11" ht="12.75" customHeight="1" hidden="1">
      <c r="B91" s="225"/>
      <c r="C91" s="310"/>
      <c r="D91" s="186"/>
      <c r="E91" s="186"/>
      <c r="F91" s="90"/>
      <c r="G91" s="185"/>
      <c r="H91" s="185"/>
      <c r="I91" s="187"/>
      <c r="J91" s="187"/>
      <c r="K91" s="187"/>
    </row>
    <row r="92" spans="2:11" ht="12.75" customHeight="1" hidden="1">
      <c r="B92" s="329"/>
      <c r="C92" s="310"/>
      <c r="D92" s="186"/>
      <c r="E92" s="186"/>
      <c r="F92" s="90"/>
      <c r="G92" s="185"/>
      <c r="H92" s="185"/>
      <c r="I92" s="187"/>
      <c r="J92" s="187"/>
      <c r="K92" s="187"/>
    </row>
    <row r="93" spans="2:11" ht="14.25" customHeight="1" hidden="1">
      <c r="B93" s="226"/>
      <c r="C93" s="310"/>
      <c r="D93" s="186"/>
      <c r="E93" s="186"/>
      <c r="F93" s="90"/>
      <c r="G93" s="185"/>
      <c r="H93" s="185"/>
      <c r="I93" s="187"/>
      <c r="J93" s="187"/>
      <c r="K93" s="187"/>
    </row>
    <row r="94" spans="2:14" ht="14.25" customHeight="1">
      <c r="B94" s="299" t="s">
        <v>611</v>
      </c>
      <c r="C94" s="330" t="s">
        <v>612</v>
      </c>
      <c r="D94" s="305"/>
      <c r="E94" s="185"/>
      <c r="F94" s="185"/>
      <c r="G94" s="185"/>
      <c r="H94" s="185"/>
      <c r="I94" s="298">
        <f>I100+I266+I306+I396</f>
        <v>97268</v>
      </c>
      <c r="J94" s="298">
        <f>J100+J266+J306+J396</f>
        <v>69210.5</v>
      </c>
      <c r="K94" s="298">
        <f>K100+K266+K306+K396</f>
        <v>51701.7</v>
      </c>
      <c r="L94" s="302">
        <f>L292+L207+L424+L241+L246+L244+L125+L177+L461+L462+L257+L473+L476+L305+L128+L436+L149+L122+L238+L419+L422+L288+L484+L488+L491+L152+L254+L261+L293+L250+L110+L132+L212+L480+L353+L354+L265</f>
        <v>12218.4</v>
      </c>
      <c r="M94" s="278">
        <f>L122+L149+L152+L254+L257+L261+L292+L353</f>
        <v>1771.6</v>
      </c>
      <c r="N94" s="278">
        <v>2</v>
      </c>
    </row>
    <row r="95" spans="2:11" ht="14.25" customHeight="1" hidden="1">
      <c r="B95" s="225" t="s">
        <v>269</v>
      </c>
      <c r="C95" s="330"/>
      <c r="D95" s="305"/>
      <c r="E95" s="185"/>
      <c r="F95" s="185"/>
      <c r="G95" s="185"/>
      <c r="H95" s="185" t="s">
        <v>525</v>
      </c>
      <c r="I95" s="187"/>
      <c r="J95" s="187"/>
      <c r="K95" s="187"/>
    </row>
    <row r="96" spans="2:14" ht="14.25" customHeight="1">
      <c r="B96" s="225" t="s">
        <v>270</v>
      </c>
      <c r="C96" s="304"/>
      <c r="D96" s="305"/>
      <c r="E96" s="185"/>
      <c r="F96" s="185"/>
      <c r="G96" s="185"/>
      <c r="H96" s="291">
        <v>2</v>
      </c>
      <c r="I96" s="187">
        <f>I106+I117+I122+I125+I128+I144+I159+I177+I241+I250+I254+I257+I261+I273+I280+I284+I288+I297+I305+I337+I341+I345+I349+I377+I402+I419+I422+I238+I292+I371+I259+I180+I364+I367+I327+I332+I246+I248+I461+I313+I320+I244+I207+I424+I149+I383+I389+I152+I432+I353</f>
        <v>37282.399999999994</v>
      </c>
      <c r="J96" s="331">
        <f>J106+J117+J122+J125+J128+J144+J159+J177+J241+J250+J254+J257+J261+J273+J280+J284+J288+J297+J305+J337+J341+J345+J349+J377+J402+J419+J422+J238+J292+J371+J259+J180+J364+J367+J327+J332+J246+J248+J461+J313+J320+J244+J207+J424+J149+J383+J389+J152+J432+J353</f>
        <v>25124.999999999993</v>
      </c>
      <c r="K96" s="331">
        <f>K106+K117+K122+K125+K128+K144+K159+K177+K241+K250+K254+K257+K261+K273+K280+K284+K288+K297+K305+K337+K341+K345+K349+K377+K402+K419+K422+K238+K292+K371+K259+K180+K364+K367+K327+K332+K246+K248+K461+K313+K320+K244+K207+K424+K149+K383+K389+K152+K432+K353</f>
        <v>23003.9</v>
      </c>
      <c r="M96" s="278">
        <f>L293+L488+L491+L110+L132+L212+L354</f>
        <v>9284</v>
      </c>
      <c r="N96" s="278">
        <v>3</v>
      </c>
    </row>
    <row r="97" spans="2:14" ht="14.25" customHeight="1">
      <c r="B97" s="225" t="s">
        <v>271</v>
      </c>
      <c r="C97" s="304"/>
      <c r="D97" s="305"/>
      <c r="E97" s="185"/>
      <c r="F97" s="185"/>
      <c r="G97" s="185"/>
      <c r="H97" s="291">
        <v>3</v>
      </c>
      <c r="I97" s="187">
        <f>I216+I219+I223+I226+I293+I395+I446+I450+I452+I456+I467+I473+I476+I372+I230+I132+I212+I360+I462+I314+I321+I384+I390+I488+I491+I110+I480+I354</f>
        <v>58813.2</v>
      </c>
      <c r="J97" s="331">
        <f>J216+J219+J223+J226+J293+J395+J446+J450+J452+J456+J467+J473+J476+J372+J230+J132+J212+J360+J462+J314+J321+J384+J390+J488+J491+J110+J480+J354</f>
        <v>43372.1</v>
      </c>
      <c r="K97" s="331">
        <f>K216+K219+K223+K226+K293+K395+K446+K450+K452+K456+K467+K473+K476+K372+K230+K132+K212+K360+K462+K314+K321+K384+K390+K488+K491+K110+K480+K354</f>
        <v>24696.100000000002</v>
      </c>
      <c r="M97" s="278">
        <f>L484+L265</f>
        <v>421</v>
      </c>
      <c r="N97" s="278">
        <v>4</v>
      </c>
    </row>
    <row r="98" spans="2:11" ht="14.25" customHeight="1">
      <c r="B98" s="225" t="s">
        <v>272</v>
      </c>
      <c r="C98" s="304"/>
      <c r="D98" s="305"/>
      <c r="E98" s="185"/>
      <c r="F98" s="185"/>
      <c r="G98" s="185"/>
      <c r="H98" s="291">
        <v>4</v>
      </c>
      <c r="I98" s="187">
        <f>I138+I442+I463+I428+I436+I315+I322+I385+I391+I484+I265</f>
        <v>1172.4</v>
      </c>
      <c r="J98" s="187">
        <f>J138+J442+J463+J428+J436+J315+J322+J385+J391</f>
        <v>713.4</v>
      </c>
      <c r="K98" s="187">
        <f>K138+K442+K463+K428+K436+K315+K322+K385+K391</f>
        <v>4001.7</v>
      </c>
    </row>
    <row r="99" spans="2:11" ht="14.25" customHeight="1" hidden="1">
      <c r="B99" s="225" t="s">
        <v>273</v>
      </c>
      <c r="C99" s="304"/>
      <c r="D99" s="305"/>
      <c r="E99" s="185"/>
      <c r="F99" s="185"/>
      <c r="G99" s="185"/>
      <c r="H99" s="291">
        <v>6</v>
      </c>
      <c r="I99" s="187"/>
      <c r="J99" s="187"/>
      <c r="K99" s="187"/>
    </row>
    <row r="100" spans="2:11" ht="14.25" customHeight="1">
      <c r="B100" s="299" t="s">
        <v>182</v>
      </c>
      <c r="C100" s="304"/>
      <c r="D100" s="305" t="s">
        <v>183</v>
      </c>
      <c r="E100" s="305"/>
      <c r="F100" s="305"/>
      <c r="G100" s="305"/>
      <c r="H100" s="305"/>
      <c r="I100" s="298">
        <f>I101+I111+I133+I139+I145</f>
        <v>33019.7</v>
      </c>
      <c r="J100" s="298">
        <f>J101+J111+J133+J139+J145</f>
        <v>20516.399999999994</v>
      </c>
      <c r="K100" s="298">
        <f>K101+K111+K133+K139+K145</f>
        <v>20875.699999999997</v>
      </c>
    </row>
    <row r="101" spans="2:11" ht="27.75" customHeight="1">
      <c r="B101" s="306" t="s">
        <v>184</v>
      </c>
      <c r="C101" s="332"/>
      <c r="D101" s="308" t="s">
        <v>183</v>
      </c>
      <c r="E101" s="308" t="s">
        <v>185</v>
      </c>
      <c r="F101" s="185"/>
      <c r="G101" s="185"/>
      <c r="H101" s="185"/>
      <c r="I101" s="187">
        <f>I102+I107</f>
        <v>1725.8999999999999</v>
      </c>
      <c r="J101" s="187">
        <f>J102</f>
        <v>1366.8</v>
      </c>
      <c r="K101" s="187">
        <f>K102</f>
        <v>1566.8</v>
      </c>
    </row>
    <row r="102" spans="2:11" ht="14.25" customHeight="1">
      <c r="B102" s="225" t="s">
        <v>274</v>
      </c>
      <c r="C102" s="321"/>
      <c r="D102" s="185" t="s">
        <v>183</v>
      </c>
      <c r="E102" s="185" t="s">
        <v>185</v>
      </c>
      <c r="F102" s="185" t="s">
        <v>275</v>
      </c>
      <c r="G102" s="185"/>
      <c r="H102" s="185"/>
      <c r="I102" s="187">
        <f>I103</f>
        <v>1672.8</v>
      </c>
      <c r="J102" s="187">
        <f>J103</f>
        <v>1366.8</v>
      </c>
      <c r="K102" s="187">
        <f>K103</f>
        <v>1566.8</v>
      </c>
    </row>
    <row r="103" spans="2:11" ht="14.25" customHeight="1">
      <c r="B103" s="311" t="s">
        <v>276</v>
      </c>
      <c r="C103" s="310"/>
      <c r="D103" s="185" t="s">
        <v>183</v>
      </c>
      <c r="E103" s="185" t="s">
        <v>185</v>
      </c>
      <c r="F103" s="312" t="s">
        <v>277</v>
      </c>
      <c r="G103" s="185"/>
      <c r="H103" s="185"/>
      <c r="I103" s="187">
        <f>I104</f>
        <v>1672.8</v>
      </c>
      <c r="J103" s="187">
        <f>J104</f>
        <v>1366.8</v>
      </c>
      <c r="K103" s="187">
        <f>K104</f>
        <v>1566.8</v>
      </c>
    </row>
    <row r="104" spans="2:11" ht="40.5" customHeight="1">
      <c r="B104" s="313" t="s">
        <v>278</v>
      </c>
      <c r="C104" s="310"/>
      <c r="D104" s="185" t="s">
        <v>183</v>
      </c>
      <c r="E104" s="185" t="s">
        <v>185</v>
      </c>
      <c r="F104" s="312" t="s">
        <v>277</v>
      </c>
      <c r="G104" s="185" t="s">
        <v>279</v>
      </c>
      <c r="H104" s="185"/>
      <c r="I104" s="187">
        <f>I105</f>
        <v>1672.8</v>
      </c>
      <c r="J104" s="187">
        <f>J105</f>
        <v>1366.8</v>
      </c>
      <c r="K104" s="187">
        <f>K105</f>
        <v>1566.8</v>
      </c>
    </row>
    <row r="105" spans="2:11" ht="14.25" customHeight="1">
      <c r="B105" s="226" t="s">
        <v>280</v>
      </c>
      <c r="C105" s="310"/>
      <c r="D105" s="185" t="s">
        <v>183</v>
      </c>
      <c r="E105" s="185" t="s">
        <v>185</v>
      </c>
      <c r="F105" s="312" t="s">
        <v>277</v>
      </c>
      <c r="G105" s="185" t="s">
        <v>281</v>
      </c>
      <c r="H105" s="185"/>
      <c r="I105" s="187">
        <f>I106</f>
        <v>1672.8</v>
      </c>
      <c r="J105" s="187">
        <f>J106</f>
        <v>1366.8</v>
      </c>
      <c r="K105" s="187">
        <f>K106</f>
        <v>1566.8</v>
      </c>
    </row>
    <row r="106" spans="2:12" ht="14.25" customHeight="1">
      <c r="B106" s="226" t="s">
        <v>270</v>
      </c>
      <c r="C106" s="310"/>
      <c r="D106" s="185" t="s">
        <v>183</v>
      </c>
      <c r="E106" s="185" t="s">
        <v>185</v>
      </c>
      <c r="F106" s="312" t="s">
        <v>277</v>
      </c>
      <c r="G106" s="185" t="s">
        <v>281</v>
      </c>
      <c r="H106" s="185">
        <v>2</v>
      </c>
      <c r="I106" s="187">
        <v>1672.8</v>
      </c>
      <c r="J106" s="187">
        <v>1366.8</v>
      </c>
      <c r="K106" s="187">
        <v>1566.8</v>
      </c>
      <c r="L106" s="278">
        <v>40.3</v>
      </c>
    </row>
    <row r="107" spans="2:11" ht="42.75">
      <c r="B107" s="316" t="s">
        <v>282</v>
      </c>
      <c r="C107" s="317"/>
      <c r="D107" s="185" t="s">
        <v>183</v>
      </c>
      <c r="E107" s="185" t="s">
        <v>185</v>
      </c>
      <c r="F107" s="312" t="s">
        <v>283</v>
      </c>
      <c r="G107" s="185"/>
      <c r="H107" s="185"/>
      <c r="I107" s="187">
        <f>I108</f>
        <v>53.1</v>
      </c>
      <c r="J107" s="187">
        <f>J108</f>
        <v>0</v>
      </c>
      <c r="K107" s="187">
        <f>K108</f>
        <v>0</v>
      </c>
    </row>
    <row r="108" spans="2:11" ht="42.75">
      <c r="B108" s="189" t="s">
        <v>278</v>
      </c>
      <c r="C108" s="317"/>
      <c r="D108" s="185" t="s">
        <v>183</v>
      </c>
      <c r="E108" s="185" t="s">
        <v>185</v>
      </c>
      <c r="F108" s="312" t="s">
        <v>283</v>
      </c>
      <c r="G108" s="185" t="s">
        <v>279</v>
      </c>
      <c r="H108" s="185"/>
      <c r="I108" s="187">
        <f>I109</f>
        <v>53.1</v>
      </c>
      <c r="J108" s="187">
        <f>J109</f>
        <v>0</v>
      </c>
      <c r="K108" s="187">
        <f>K109</f>
        <v>0</v>
      </c>
    </row>
    <row r="109" spans="2:11" ht="14.25" customHeight="1">
      <c r="B109" s="226" t="s">
        <v>280</v>
      </c>
      <c r="C109" s="317"/>
      <c r="D109" s="185" t="s">
        <v>183</v>
      </c>
      <c r="E109" s="185" t="s">
        <v>185</v>
      </c>
      <c r="F109" s="312" t="s">
        <v>283</v>
      </c>
      <c r="G109" s="185" t="s">
        <v>281</v>
      </c>
      <c r="H109" s="185"/>
      <c r="I109" s="187">
        <f>I110</f>
        <v>53.1</v>
      </c>
      <c r="J109" s="187">
        <f>J110</f>
        <v>0</v>
      </c>
      <c r="K109" s="187">
        <f>K110</f>
        <v>0</v>
      </c>
    </row>
    <row r="110" spans="2:11" ht="14.25" customHeight="1">
      <c r="B110" s="226" t="s">
        <v>271</v>
      </c>
      <c r="C110" s="317"/>
      <c r="D110" s="185" t="s">
        <v>183</v>
      </c>
      <c r="E110" s="185" t="s">
        <v>185</v>
      </c>
      <c r="F110" s="312" t="s">
        <v>283</v>
      </c>
      <c r="G110" s="185" t="s">
        <v>281</v>
      </c>
      <c r="H110" s="185">
        <v>3</v>
      </c>
      <c r="I110" s="187">
        <v>53.1</v>
      </c>
      <c r="J110" s="187"/>
      <c r="K110" s="187"/>
    </row>
    <row r="111" spans="2:11" ht="27.75" customHeight="1">
      <c r="B111" s="306" t="s">
        <v>188</v>
      </c>
      <c r="C111" s="307"/>
      <c r="D111" s="308" t="s">
        <v>183</v>
      </c>
      <c r="E111" s="308" t="s">
        <v>189</v>
      </c>
      <c r="F111" s="186"/>
      <c r="G111" s="185"/>
      <c r="H111" s="185"/>
      <c r="I111" s="187">
        <f>I112+I118</f>
        <v>12786.1</v>
      </c>
      <c r="J111" s="187">
        <f>J112+J118</f>
        <v>10190.099999999999</v>
      </c>
      <c r="K111" s="187">
        <f>K112+K118</f>
        <v>10390.099999999999</v>
      </c>
    </row>
    <row r="112" spans="2:11" ht="27.75" customHeight="1">
      <c r="B112" s="300" t="s">
        <v>613</v>
      </c>
      <c r="C112" s="310"/>
      <c r="D112" s="185" t="s">
        <v>183</v>
      </c>
      <c r="E112" s="185" t="s">
        <v>189</v>
      </c>
      <c r="F112" s="312" t="s">
        <v>296</v>
      </c>
      <c r="G112" s="185"/>
      <c r="H112" s="185"/>
      <c r="I112" s="187">
        <f>I114</f>
        <v>15</v>
      </c>
      <c r="J112" s="187">
        <f>J114</f>
        <v>0</v>
      </c>
      <c r="K112" s="187">
        <f>K114</f>
        <v>0</v>
      </c>
    </row>
    <row r="113" spans="2:11" ht="14.25" customHeight="1">
      <c r="B113" s="226" t="s">
        <v>297</v>
      </c>
      <c r="C113" s="310"/>
      <c r="D113" s="185" t="s">
        <v>183</v>
      </c>
      <c r="E113" s="185" t="s">
        <v>189</v>
      </c>
      <c r="F113" s="312" t="s">
        <v>296</v>
      </c>
      <c r="G113" s="185"/>
      <c r="H113" s="185"/>
      <c r="I113" s="187">
        <f>I114</f>
        <v>15</v>
      </c>
      <c r="J113" s="187">
        <f>J114</f>
        <v>0</v>
      </c>
      <c r="K113" s="187">
        <f>K114</f>
        <v>0</v>
      </c>
    </row>
    <row r="114" spans="2:11" ht="14.25" customHeight="1">
      <c r="B114" s="226" t="s">
        <v>298</v>
      </c>
      <c r="C114" s="310"/>
      <c r="D114" s="185" t="s">
        <v>183</v>
      </c>
      <c r="E114" s="185" t="s">
        <v>189</v>
      </c>
      <c r="F114" s="312" t="s">
        <v>299</v>
      </c>
      <c r="G114" s="185"/>
      <c r="H114" s="185"/>
      <c r="I114" s="187">
        <f>I115</f>
        <v>15</v>
      </c>
      <c r="J114" s="187">
        <f>J115</f>
        <v>0</v>
      </c>
      <c r="K114" s="187">
        <f>K115</f>
        <v>0</v>
      </c>
    </row>
    <row r="115" spans="2:11" ht="14.25" customHeight="1">
      <c r="B115" s="225" t="s">
        <v>286</v>
      </c>
      <c r="C115" s="310"/>
      <c r="D115" s="185" t="s">
        <v>183</v>
      </c>
      <c r="E115" s="185" t="s">
        <v>189</v>
      </c>
      <c r="F115" s="312" t="s">
        <v>299</v>
      </c>
      <c r="G115" s="185" t="s">
        <v>287</v>
      </c>
      <c r="H115" s="185"/>
      <c r="I115" s="187">
        <f>I116</f>
        <v>15</v>
      </c>
      <c r="J115" s="187">
        <f>J116</f>
        <v>0</v>
      </c>
      <c r="K115" s="187">
        <f>K116</f>
        <v>0</v>
      </c>
    </row>
    <row r="116" spans="2:11" ht="14.25" customHeight="1">
      <c r="B116" s="225" t="s">
        <v>288</v>
      </c>
      <c r="C116" s="310"/>
      <c r="D116" s="185" t="s">
        <v>183</v>
      </c>
      <c r="E116" s="185" t="s">
        <v>189</v>
      </c>
      <c r="F116" s="312" t="s">
        <v>299</v>
      </c>
      <c r="G116" s="185" t="s">
        <v>289</v>
      </c>
      <c r="H116" s="185"/>
      <c r="I116" s="187">
        <f>I117</f>
        <v>15</v>
      </c>
      <c r="J116" s="187">
        <f>J117</f>
        <v>0</v>
      </c>
      <c r="K116" s="187">
        <f>K117</f>
        <v>0</v>
      </c>
    </row>
    <row r="117" spans="2:11" ht="14.25" customHeight="1">
      <c r="B117" s="226" t="s">
        <v>270</v>
      </c>
      <c r="C117" s="303"/>
      <c r="D117" s="185" t="s">
        <v>183</v>
      </c>
      <c r="E117" s="185" t="s">
        <v>189</v>
      </c>
      <c r="F117" s="312" t="s">
        <v>299</v>
      </c>
      <c r="G117" s="185" t="s">
        <v>289</v>
      </c>
      <c r="H117" s="185" t="s">
        <v>294</v>
      </c>
      <c r="I117" s="187">
        <v>15</v>
      </c>
      <c r="J117" s="187"/>
      <c r="K117" s="187"/>
    </row>
    <row r="118" spans="2:11" ht="14.25" customHeight="1">
      <c r="B118" s="226" t="s">
        <v>274</v>
      </c>
      <c r="C118" s="303"/>
      <c r="D118" s="185" t="s">
        <v>183</v>
      </c>
      <c r="E118" s="185" t="s">
        <v>189</v>
      </c>
      <c r="F118" s="185" t="s">
        <v>275</v>
      </c>
      <c r="G118" s="185"/>
      <c r="H118" s="185"/>
      <c r="I118" s="187">
        <f>I119+I129</f>
        <v>12771.1</v>
      </c>
      <c r="J118" s="187">
        <f>J119</f>
        <v>10190.099999999999</v>
      </c>
      <c r="K118" s="187">
        <f>K119</f>
        <v>10390.099999999999</v>
      </c>
    </row>
    <row r="119" spans="2:11" ht="14.25" customHeight="1">
      <c r="B119" s="311" t="s">
        <v>300</v>
      </c>
      <c r="C119" s="310"/>
      <c r="D119" s="185" t="s">
        <v>183</v>
      </c>
      <c r="E119" s="185" t="s">
        <v>189</v>
      </c>
      <c r="F119" s="312" t="s">
        <v>301</v>
      </c>
      <c r="G119" s="185"/>
      <c r="H119" s="185"/>
      <c r="I119" s="187">
        <f>I120+I123+I126</f>
        <v>12436.5</v>
      </c>
      <c r="J119" s="187">
        <f>J120+J123+J126</f>
        <v>10190.099999999999</v>
      </c>
      <c r="K119" s="187">
        <f>K120+K123+K126</f>
        <v>10390.099999999999</v>
      </c>
    </row>
    <row r="120" spans="1:256" s="334" customFormat="1" ht="41.25" customHeight="1">
      <c r="A120" s="333"/>
      <c r="B120" s="313" t="s">
        <v>278</v>
      </c>
      <c r="C120" s="314"/>
      <c r="D120" s="185" t="s">
        <v>183</v>
      </c>
      <c r="E120" s="185" t="s">
        <v>189</v>
      </c>
      <c r="F120" s="312" t="s">
        <v>301</v>
      </c>
      <c r="G120" s="185" t="s">
        <v>279</v>
      </c>
      <c r="H120" s="185"/>
      <c r="I120" s="187">
        <f>I121</f>
        <v>11613</v>
      </c>
      <c r="J120" s="187">
        <f>J121</f>
        <v>10000.3</v>
      </c>
      <c r="K120" s="187">
        <f>K121</f>
        <v>10200.3</v>
      </c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333"/>
      <c r="BE120" s="333"/>
      <c r="BF120" s="333"/>
      <c r="BG120" s="333"/>
      <c r="BH120" s="333"/>
      <c r="BI120" s="333"/>
      <c r="BJ120" s="333"/>
      <c r="BK120" s="333"/>
      <c r="BL120" s="333"/>
      <c r="BM120" s="333"/>
      <c r="BN120" s="333"/>
      <c r="IS120" s="279"/>
      <c r="IT120" s="279"/>
      <c r="IU120" s="279"/>
      <c r="IV120" s="279"/>
    </row>
    <row r="121" spans="1:256" s="334" customFormat="1" ht="16.5" customHeight="1">
      <c r="A121" s="333"/>
      <c r="B121" s="226" t="s">
        <v>280</v>
      </c>
      <c r="C121" s="314"/>
      <c r="D121" s="185" t="s">
        <v>183</v>
      </c>
      <c r="E121" s="185" t="s">
        <v>189</v>
      </c>
      <c r="F121" s="312" t="s">
        <v>301</v>
      </c>
      <c r="G121" s="185" t="s">
        <v>281</v>
      </c>
      <c r="H121" s="185"/>
      <c r="I121" s="187">
        <f>I122</f>
        <v>11613</v>
      </c>
      <c r="J121" s="187">
        <f>J122</f>
        <v>10000.3</v>
      </c>
      <c r="K121" s="187">
        <f>K122</f>
        <v>10200.3</v>
      </c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333"/>
      <c r="AG121" s="333"/>
      <c r="AH121" s="333"/>
      <c r="AI121" s="333"/>
      <c r="AJ121" s="333"/>
      <c r="AK121" s="333"/>
      <c r="AL121" s="333"/>
      <c r="AM121" s="333"/>
      <c r="AN121" s="333"/>
      <c r="AO121" s="333"/>
      <c r="AP121" s="333"/>
      <c r="AQ121" s="333"/>
      <c r="AR121" s="333"/>
      <c r="AS121" s="333"/>
      <c r="AT121" s="333"/>
      <c r="AU121" s="333"/>
      <c r="AV121" s="333"/>
      <c r="AW121" s="333"/>
      <c r="AX121" s="333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3"/>
      <c r="BM121" s="333"/>
      <c r="BN121" s="333"/>
      <c r="IS121" s="279"/>
      <c r="IT121" s="279"/>
      <c r="IU121" s="279"/>
      <c r="IV121" s="279"/>
    </row>
    <row r="122" spans="1:256" s="334" customFormat="1" ht="16.5" customHeight="1">
      <c r="A122" s="333"/>
      <c r="B122" s="226" t="s">
        <v>270</v>
      </c>
      <c r="C122" s="314"/>
      <c r="D122" s="185" t="s">
        <v>183</v>
      </c>
      <c r="E122" s="185" t="s">
        <v>189</v>
      </c>
      <c r="F122" s="312" t="s">
        <v>301</v>
      </c>
      <c r="G122" s="185" t="s">
        <v>281</v>
      </c>
      <c r="H122" s="185">
        <v>2</v>
      </c>
      <c r="I122" s="187">
        <v>11613</v>
      </c>
      <c r="J122" s="187">
        <v>10000.3</v>
      </c>
      <c r="K122" s="187">
        <v>10200.3</v>
      </c>
      <c r="L122" s="335">
        <v>268.2</v>
      </c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333"/>
      <c r="AG122" s="333"/>
      <c r="AH122" s="333"/>
      <c r="AI122" s="333"/>
      <c r="AJ122" s="333"/>
      <c r="AK122" s="333"/>
      <c r="AL122" s="333"/>
      <c r="AM122" s="333"/>
      <c r="AN122" s="333"/>
      <c r="AO122" s="333"/>
      <c r="AP122" s="333"/>
      <c r="AQ122" s="333"/>
      <c r="AR122" s="333"/>
      <c r="AS122" s="333"/>
      <c r="AT122" s="333"/>
      <c r="AU122" s="333"/>
      <c r="AV122" s="333"/>
      <c r="AW122" s="333"/>
      <c r="AX122" s="333"/>
      <c r="AY122" s="333"/>
      <c r="AZ122" s="333"/>
      <c r="BA122" s="333"/>
      <c r="BB122" s="333"/>
      <c r="BC122" s="333"/>
      <c r="BD122" s="333"/>
      <c r="BE122" s="333"/>
      <c r="BF122" s="333"/>
      <c r="BG122" s="333"/>
      <c r="BH122" s="333"/>
      <c r="BI122" s="333"/>
      <c r="BJ122" s="333"/>
      <c r="BK122" s="333"/>
      <c r="BL122" s="333"/>
      <c r="BM122" s="333"/>
      <c r="BN122" s="333"/>
      <c r="IS122" s="279"/>
      <c r="IT122" s="279"/>
      <c r="IU122" s="279"/>
      <c r="IV122" s="279"/>
    </row>
    <row r="123" spans="2:11" ht="14.25" customHeight="1">
      <c r="B123" s="225" t="s">
        <v>286</v>
      </c>
      <c r="C123" s="310"/>
      <c r="D123" s="185" t="s">
        <v>183</v>
      </c>
      <c r="E123" s="185" t="s">
        <v>189</v>
      </c>
      <c r="F123" s="312" t="s">
        <v>301</v>
      </c>
      <c r="G123" s="185" t="s">
        <v>287</v>
      </c>
      <c r="H123" s="185"/>
      <c r="I123" s="187">
        <f>I124</f>
        <v>788.5</v>
      </c>
      <c r="J123" s="187">
        <f>J124</f>
        <v>189.8</v>
      </c>
      <c r="K123" s="187">
        <f>K124</f>
        <v>189.8</v>
      </c>
    </row>
    <row r="124" spans="2:11" ht="14.25" customHeight="1">
      <c r="B124" s="225" t="s">
        <v>288</v>
      </c>
      <c r="C124" s="310"/>
      <c r="D124" s="185" t="s">
        <v>183</v>
      </c>
      <c r="E124" s="185" t="s">
        <v>189</v>
      </c>
      <c r="F124" s="312" t="s">
        <v>301</v>
      </c>
      <c r="G124" s="185" t="s">
        <v>289</v>
      </c>
      <c r="H124" s="185"/>
      <c r="I124" s="187">
        <f>I125</f>
        <v>788.5</v>
      </c>
      <c r="J124" s="187">
        <f>J125</f>
        <v>189.8</v>
      </c>
      <c r="K124" s="187">
        <f>K125</f>
        <v>189.8</v>
      </c>
    </row>
    <row r="125" spans="2:11" ht="17.25" customHeight="1">
      <c r="B125" s="226" t="s">
        <v>270</v>
      </c>
      <c r="C125" s="310"/>
      <c r="D125" s="185" t="s">
        <v>183</v>
      </c>
      <c r="E125" s="185" t="s">
        <v>189</v>
      </c>
      <c r="F125" s="312" t="s">
        <v>301</v>
      </c>
      <c r="G125" s="185" t="s">
        <v>289</v>
      </c>
      <c r="H125" s="185">
        <v>2</v>
      </c>
      <c r="I125" s="187">
        <v>788.5</v>
      </c>
      <c r="J125" s="187">
        <v>189.8</v>
      </c>
      <c r="K125" s="187">
        <v>189.8</v>
      </c>
    </row>
    <row r="126" spans="2:11" ht="14.25" customHeight="1">
      <c r="B126" s="314" t="s">
        <v>290</v>
      </c>
      <c r="C126" s="310"/>
      <c r="D126" s="185" t="s">
        <v>183</v>
      </c>
      <c r="E126" s="185" t="s">
        <v>189</v>
      </c>
      <c r="F126" s="312" t="s">
        <v>301</v>
      </c>
      <c r="G126" s="315">
        <v>800</v>
      </c>
      <c r="H126" s="319"/>
      <c r="I126" s="187">
        <f>I127</f>
        <v>35</v>
      </c>
      <c r="J126" s="187">
        <f>J127</f>
        <v>0</v>
      </c>
      <c r="K126" s="187">
        <f>K127</f>
        <v>0</v>
      </c>
    </row>
    <row r="127" spans="2:11" ht="14.25" customHeight="1">
      <c r="B127" s="314" t="s">
        <v>292</v>
      </c>
      <c r="C127" s="310"/>
      <c r="D127" s="185" t="s">
        <v>183</v>
      </c>
      <c r="E127" s="185" t="s">
        <v>189</v>
      </c>
      <c r="F127" s="312" t="s">
        <v>301</v>
      </c>
      <c r="G127" s="315">
        <v>850</v>
      </c>
      <c r="H127" s="319"/>
      <c r="I127" s="187">
        <f>I128</f>
        <v>35</v>
      </c>
      <c r="J127" s="187">
        <f>J128</f>
        <v>0</v>
      </c>
      <c r="K127" s="187">
        <f>K128</f>
        <v>0</v>
      </c>
    </row>
    <row r="128" spans="2:11" ht="14.25" customHeight="1">
      <c r="B128" s="314" t="s">
        <v>270</v>
      </c>
      <c r="C128" s="310"/>
      <c r="D128" s="185" t="s">
        <v>183</v>
      </c>
      <c r="E128" s="185" t="s">
        <v>189</v>
      </c>
      <c r="F128" s="312" t="s">
        <v>301</v>
      </c>
      <c r="G128" s="315">
        <v>850</v>
      </c>
      <c r="H128" s="315">
        <v>2</v>
      </c>
      <c r="I128" s="187">
        <v>35</v>
      </c>
      <c r="J128" s="187"/>
      <c r="K128" s="187"/>
    </row>
    <row r="129" spans="2:11" ht="41.25" customHeight="1">
      <c r="B129" s="316" t="s">
        <v>282</v>
      </c>
      <c r="C129" s="317"/>
      <c r="D129" s="185" t="s">
        <v>183</v>
      </c>
      <c r="E129" s="185" t="s">
        <v>189</v>
      </c>
      <c r="F129" s="312" t="s">
        <v>283</v>
      </c>
      <c r="G129" s="185"/>
      <c r="H129" s="185"/>
      <c r="I129" s="187">
        <f>I130</f>
        <v>334.6</v>
      </c>
      <c r="J129" s="187">
        <f>J130</f>
        <v>0</v>
      </c>
      <c r="K129" s="187">
        <f>K130</f>
        <v>0</v>
      </c>
    </row>
    <row r="130" spans="2:11" ht="41.25" customHeight="1">
      <c r="B130" s="189" t="s">
        <v>278</v>
      </c>
      <c r="C130" s="317"/>
      <c r="D130" s="185" t="s">
        <v>183</v>
      </c>
      <c r="E130" s="185" t="s">
        <v>189</v>
      </c>
      <c r="F130" s="312" t="s">
        <v>283</v>
      </c>
      <c r="G130" s="185" t="s">
        <v>279</v>
      </c>
      <c r="H130" s="185"/>
      <c r="I130" s="187">
        <f>I131</f>
        <v>334.6</v>
      </c>
      <c r="J130" s="187">
        <f>J131</f>
        <v>0</v>
      </c>
      <c r="K130" s="187">
        <f>K131</f>
        <v>0</v>
      </c>
    </row>
    <row r="131" spans="2:11" ht="14.25" customHeight="1">
      <c r="B131" s="226" t="s">
        <v>280</v>
      </c>
      <c r="C131" s="317"/>
      <c r="D131" s="185" t="s">
        <v>183</v>
      </c>
      <c r="E131" s="185" t="s">
        <v>189</v>
      </c>
      <c r="F131" s="312" t="s">
        <v>283</v>
      </c>
      <c r="G131" s="185" t="s">
        <v>281</v>
      </c>
      <c r="H131" s="185"/>
      <c r="I131" s="187">
        <f>I132</f>
        <v>334.6</v>
      </c>
      <c r="J131" s="187">
        <f>J132</f>
        <v>0</v>
      </c>
      <c r="K131" s="187">
        <f>K132</f>
        <v>0</v>
      </c>
    </row>
    <row r="132" spans="2:11" ht="14.25" customHeight="1">
      <c r="B132" s="226" t="s">
        <v>271</v>
      </c>
      <c r="C132" s="317"/>
      <c r="D132" s="185" t="s">
        <v>183</v>
      </c>
      <c r="E132" s="185" t="s">
        <v>189</v>
      </c>
      <c r="F132" s="312" t="s">
        <v>283</v>
      </c>
      <c r="G132" s="185" t="s">
        <v>281</v>
      </c>
      <c r="H132" s="185">
        <v>3</v>
      </c>
      <c r="I132" s="187">
        <v>334.6</v>
      </c>
      <c r="J132" s="187"/>
      <c r="K132" s="187"/>
    </row>
    <row r="133" spans="2:11" ht="15" customHeight="1">
      <c r="B133" s="336" t="s">
        <v>190</v>
      </c>
      <c r="C133" s="307"/>
      <c r="D133" s="308" t="s">
        <v>183</v>
      </c>
      <c r="E133" s="308" t="s">
        <v>191</v>
      </c>
      <c r="F133" s="312"/>
      <c r="G133" s="185"/>
      <c r="H133" s="185"/>
      <c r="I133" s="187">
        <f>I134</f>
        <v>48.2</v>
      </c>
      <c r="J133" s="187">
        <f>J134</f>
        <v>3.4</v>
      </c>
      <c r="K133" s="187">
        <f>K134</f>
        <v>3</v>
      </c>
    </row>
    <row r="134" spans="2:11" ht="15" customHeight="1">
      <c r="B134" s="226" t="s">
        <v>274</v>
      </c>
      <c r="C134" s="310"/>
      <c r="D134" s="185" t="s">
        <v>183</v>
      </c>
      <c r="E134" s="185" t="s">
        <v>191</v>
      </c>
      <c r="F134" s="185" t="s">
        <v>275</v>
      </c>
      <c r="G134" s="185"/>
      <c r="H134" s="185"/>
      <c r="I134" s="187">
        <f>I135</f>
        <v>48.2</v>
      </c>
      <c r="J134" s="187">
        <f>J135</f>
        <v>3.4</v>
      </c>
      <c r="K134" s="187">
        <f>K135</f>
        <v>3</v>
      </c>
    </row>
    <row r="135" spans="2:11" ht="40.5" customHeight="1">
      <c r="B135" s="313" t="s">
        <v>302</v>
      </c>
      <c r="C135" s="310"/>
      <c r="D135" s="185" t="s">
        <v>183</v>
      </c>
      <c r="E135" s="185" t="s">
        <v>191</v>
      </c>
      <c r="F135" s="312" t="s">
        <v>303</v>
      </c>
      <c r="G135" s="185"/>
      <c r="H135" s="185"/>
      <c r="I135" s="187">
        <f>I136</f>
        <v>48.2</v>
      </c>
      <c r="J135" s="187">
        <f>J136</f>
        <v>3.4</v>
      </c>
      <c r="K135" s="187">
        <f>K136</f>
        <v>3</v>
      </c>
    </row>
    <row r="136" spans="2:11" ht="15.75" customHeight="1">
      <c r="B136" s="225" t="s">
        <v>286</v>
      </c>
      <c r="C136" s="310"/>
      <c r="D136" s="185" t="s">
        <v>183</v>
      </c>
      <c r="E136" s="185" t="s">
        <v>191</v>
      </c>
      <c r="F136" s="312" t="s">
        <v>303</v>
      </c>
      <c r="G136" s="185" t="s">
        <v>287</v>
      </c>
      <c r="H136" s="185"/>
      <c r="I136" s="187">
        <f>I137</f>
        <v>48.2</v>
      </c>
      <c r="J136" s="187">
        <f>J137</f>
        <v>3.4</v>
      </c>
      <c r="K136" s="187">
        <f>K137</f>
        <v>3</v>
      </c>
    </row>
    <row r="137" spans="2:11" ht="12.75" customHeight="1">
      <c r="B137" s="225" t="s">
        <v>288</v>
      </c>
      <c r="C137" s="310"/>
      <c r="D137" s="185" t="s">
        <v>183</v>
      </c>
      <c r="E137" s="185" t="s">
        <v>191</v>
      </c>
      <c r="F137" s="312" t="s">
        <v>303</v>
      </c>
      <c r="G137" s="185" t="s">
        <v>289</v>
      </c>
      <c r="H137" s="185"/>
      <c r="I137" s="187">
        <f>I138</f>
        <v>48.2</v>
      </c>
      <c r="J137" s="187">
        <f>J138</f>
        <v>3.4</v>
      </c>
      <c r="K137" s="187">
        <f>K138</f>
        <v>3</v>
      </c>
    </row>
    <row r="138" spans="2:11" ht="14.25" customHeight="1">
      <c r="B138" s="226" t="s">
        <v>272</v>
      </c>
      <c r="C138" s="310"/>
      <c r="D138" s="185" t="s">
        <v>183</v>
      </c>
      <c r="E138" s="185" t="s">
        <v>191</v>
      </c>
      <c r="F138" s="312" t="s">
        <v>303</v>
      </c>
      <c r="G138" s="185" t="s">
        <v>289</v>
      </c>
      <c r="H138" s="185" t="s">
        <v>304</v>
      </c>
      <c r="I138" s="187">
        <v>48.2</v>
      </c>
      <c r="J138" s="187">
        <v>3.4</v>
      </c>
      <c r="K138" s="187">
        <v>3</v>
      </c>
    </row>
    <row r="139" spans="2:11" ht="12.75" customHeight="1">
      <c r="B139" s="318" t="s">
        <v>194</v>
      </c>
      <c r="C139" s="328"/>
      <c r="D139" s="308" t="s">
        <v>183</v>
      </c>
      <c r="E139" s="308" t="s">
        <v>195</v>
      </c>
      <c r="F139" s="186"/>
      <c r="G139" s="185"/>
      <c r="H139" s="185"/>
      <c r="I139" s="187">
        <f>I140</f>
        <v>100</v>
      </c>
      <c r="J139" s="187">
        <f>J140</f>
        <v>100</v>
      </c>
      <c r="K139" s="187">
        <f>K140</f>
        <v>100</v>
      </c>
    </row>
    <row r="140" spans="2:11" ht="15.75" customHeight="1">
      <c r="B140" s="225" t="s">
        <v>274</v>
      </c>
      <c r="C140" s="310"/>
      <c r="D140" s="185" t="s">
        <v>183</v>
      </c>
      <c r="E140" s="185" t="s">
        <v>195</v>
      </c>
      <c r="F140" s="186" t="s">
        <v>275</v>
      </c>
      <c r="G140" s="185"/>
      <c r="H140" s="185"/>
      <c r="I140" s="187">
        <f>I141</f>
        <v>100</v>
      </c>
      <c r="J140" s="187">
        <f>J141</f>
        <v>100</v>
      </c>
      <c r="K140" s="187">
        <f>K141</f>
        <v>100</v>
      </c>
    </row>
    <row r="141" spans="2:11" ht="13.5" customHeight="1">
      <c r="B141" s="225" t="s">
        <v>305</v>
      </c>
      <c r="C141" s="310"/>
      <c r="D141" s="185" t="s">
        <v>183</v>
      </c>
      <c r="E141" s="185" t="s">
        <v>195</v>
      </c>
      <c r="F141" s="312" t="s">
        <v>306</v>
      </c>
      <c r="G141" s="185"/>
      <c r="H141" s="185"/>
      <c r="I141" s="187">
        <f>I142</f>
        <v>100</v>
      </c>
      <c r="J141" s="187">
        <f>J142</f>
        <v>100</v>
      </c>
      <c r="K141" s="187">
        <f>K142</f>
        <v>100</v>
      </c>
    </row>
    <row r="142" spans="2:11" ht="12.75" customHeight="1">
      <c r="B142" s="225" t="s">
        <v>290</v>
      </c>
      <c r="C142" s="310"/>
      <c r="D142" s="185" t="s">
        <v>183</v>
      </c>
      <c r="E142" s="185" t="s">
        <v>195</v>
      </c>
      <c r="F142" s="312" t="s">
        <v>306</v>
      </c>
      <c r="G142" s="185" t="s">
        <v>291</v>
      </c>
      <c r="H142" s="185"/>
      <c r="I142" s="187">
        <f>I143</f>
        <v>100</v>
      </c>
      <c r="J142" s="187">
        <f>J143</f>
        <v>100</v>
      </c>
      <c r="K142" s="187">
        <f>K143</f>
        <v>100</v>
      </c>
    </row>
    <row r="143" spans="2:11" ht="12.75" customHeight="1">
      <c r="B143" s="225" t="s">
        <v>307</v>
      </c>
      <c r="C143" s="310"/>
      <c r="D143" s="185" t="s">
        <v>183</v>
      </c>
      <c r="E143" s="185" t="s">
        <v>195</v>
      </c>
      <c r="F143" s="312" t="s">
        <v>306</v>
      </c>
      <c r="G143" s="185" t="s">
        <v>308</v>
      </c>
      <c r="H143" s="185"/>
      <c r="I143" s="187">
        <f>I144</f>
        <v>100</v>
      </c>
      <c r="J143" s="187">
        <f>J144</f>
        <v>100</v>
      </c>
      <c r="K143" s="187">
        <f>K144</f>
        <v>100</v>
      </c>
    </row>
    <row r="144" spans="2:11" ht="12.75" customHeight="1">
      <c r="B144" s="226" t="s">
        <v>270</v>
      </c>
      <c r="C144" s="310"/>
      <c r="D144" s="185" t="s">
        <v>183</v>
      </c>
      <c r="E144" s="185" t="s">
        <v>195</v>
      </c>
      <c r="F144" s="312" t="s">
        <v>306</v>
      </c>
      <c r="G144" s="185" t="s">
        <v>308</v>
      </c>
      <c r="H144" s="185">
        <v>2</v>
      </c>
      <c r="I144" s="187">
        <v>100</v>
      </c>
      <c r="J144" s="187">
        <v>100</v>
      </c>
      <c r="K144" s="187">
        <v>100</v>
      </c>
    </row>
    <row r="145" spans="2:11" ht="12.75" customHeight="1">
      <c r="B145" s="318" t="s">
        <v>196</v>
      </c>
      <c r="C145" s="307"/>
      <c r="D145" s="308" t="s">
        <v>183</v>
      </c>
      <c r="E145" s="308" t="s">
        <v>197</v>
      </c>
      <c r="F145" s="312"/>
      <c r="G145" s="185"/>
      <c r="H145" s="185"/>
      <c r="I145" s="187">
        <f>I153+I208+I171+I203+I149+I152+I262</f>
        <v>18359.5</v>
      </c>
      <c r="J145" s="187">
        <f>J153+J208+J171</f>
        <v>8856.099999999999</v>
      </c>
      <c r="K145" s="187">
        <f>K153+K208+K171</f>
        <v>8815.8</v>
      </c>
    </row>
    <row r="146" spans="2:11" ht="28.5" customHeight="1">
      <c r="B146" s="225" t="s">
        <v>340</v>
      </c>
      <c r="C146" s="307"/>
      <c r="D146" s="185" t="s">
        <v>183</v>
      </c>
      <c r="E146" s="185" t="s">
        <v>197</v>
      </c>
      <c r="F146" s="312" t="s">
        <v>341</v>
      </c>
      <c r="G146" s="185"/>
      <c r="H146" s="185"/>
      <c r="I146" s="187">
        <f>I147+I152</f>
        <v>1749.6000000000001</v>
      </c>
      <c r="J146" s="187">
        <f>J147+J152</f>
        <v>0</v>
      </c>
      <c r="K146" s="187">
        <f>K147+K152</f>
        <v>0</v>
      </c>
    </row>
    <row r="147" spans="2:11" ht="12.75" customHeight="1">
      <c r="B147" s="225" t="s">
        <v>286</v>
      </c>
      <c r="C147" s="307"/>
      <c r="D147" s="185" t="s">
        <v>183</v>
      </c>
      <c r="E147" s="185" t="s">
        <v>197</v>
      </c>
      <c r="F147" s="312" t="s">
        <v>341</v>
      </c>
      <c r="G147" s="185" t="s">
        <v>287</v>
      </c>
      <c r="H147" s="185"/>
      <c r="I147" s="187">
        <f>I148</f>
        <v>1746.9</v>
      </c>
      <c r="J147" s="187">
        <f>J148</f>
        <v>0</v>
      </c>
      <c r="K147" s="187">
        <f>K148</f>
        <v>0</v>
      </c>
    </row>
    <row r="148" spans="2:11" ht="12.75" customHeight="1">
      <c r="B148" s="225" t="s">
        <v>288</v>
      </c>
      <c r="C148" s="307"/>
      <c r="D148" s="185" t="s">
        <v>183</v>
      </c>
      <c r="E148" s="185" t="s">
        <v>197</v>
      </c>
      <c r="F148" s="312" t="s">
        <v>341</v>
      </c>
      <c r="G148" s="185" t="s">
        <v>289</v>
      </c>
      <c r="H148" s="185"/>
      <c r="I148" s="187">
        <f>I149</f>
        <v>1746.9</v>
      </c>
      <c r="J148" s="187">
        <f>J149</f>
        <v>0</v>
      </c>
      <c r="K148" s="187">
        <f>K149</f>
        <v>0</v>
      </c>
    </row>
    <row r="149" spans="2:12" ht="12.75" customHeight="1">
      <c r="B149" s="226" t="s">
        <v>270</v>
      </c>
      <c r="C149" s="307"/>
      <c r="D149" s="185" t="s">
        <v>183</v>
      </c>
      <c r="E149" s="185" t="s">
        <v>197</v>
      </c>
      <c r="F149" s="312" t="s">
        <v>341</v>
      </c>
      <c r="G149" s="185" t="s">
        <v>289</v>
      </c>
      <c r="H149" s="185" t="s">
        <v>294</v>
      </c>
      <c r="I149" s="187">
        <v>1746.9</v>
      </c>
      <c r="J149" s="187"/>
      <c r="K149" s="187"/>
      <c r="L149" s="278">
        <v>241.1</v>
      </c>
    </row>
    <row r="150" spans="2:11" ht="12.75" customHeight="1">
      <c r="B150" s="314" t="s">
        <v>290</v>
      </c>
      <c r="C150" s="307"/>
      <c r="D150" s="185" t="s">
        <v>183</v>
      </c>
      <c r="E150" s="185" t="s">
        <v>197</v>
      </c>
      <c r="F150" s="312" t="s">
        <v>341</v>
      </c>
      <c r="G150" s="185" t="s">
        <v>291</v>
      </c>
      <c r="H150" s="185"/>
      <c r="I150" s="187">
        <f>I151</f>
        <v>2.7</v>
      </c>
      <c r="J150" s="187">
        <f>J151</f>
        <v>0</v>
      </c>
      <c r="K150" s="187">
        <f>K151</f>
        <v>0</v>
      </c>
    </row>
    <row r="151" spans="2:11" ht="12.75" customHeight="1">
      <c r="B151" s="314" t="s">
        <v>292</v>
      </c>
      <c r="C151" s="307"/>
      <c r="D151" s="185" t="s">
        <v>183</v>
      </c>
      <c r="E151" s="185" t="s">
        <v>197</v>
      </c>
      <c r="F151" s="312" t="s">
        <v>341</v>
      </c>
      <c r="G151" s="185" t="s">
        <v>293</v>
      </c>
      <c r="H151" s="185"/>
      <c r="I151" s="187">
        <f>I152</f>
        <v>2.7</v>
      </c>
      <c r="J151" s="187">
        <f>J152</f>
        <v>0</v>
      </c>
      <c r="K151" s="187">
        <f>K152</f>
        <v>0</v>
      </c>
    </row>
    <row r="152" spans="2:11" ht="12.75" customHeight="1">
      <c r="B152" s="314" t="s">
        <v>270</v>
      </c>
      <c r="C152" s="307"/>
      <c r="D152" s="185" t="s">
        <v>183</v>
      </c>
      <c r="E152" s="185" t="s">
        <v>197</v>
      </c>
      <c r="F152" s="312" t="s">
        <v>341</v>
      </c>
      <c r="G152" s="185" t="s">
        <v>293</v>
      </c>
      <c r="H152" s="185" t="s">
        <v>294</v>
      </c>
      <c r="I152" s="187">
        <v>2.7</v>
      </c>
      <c r="J152" s="187"/>
      <c r="K152" s="187"/>
    </row>
    <row r="153" spans="2:11" ht="28.5" customHeight="1">
      <c r="B153" s="337" t="s">
        <v>309</v>
      </c>
      <c r="C153" s="310"/>
      <c r="D153" s="185" t="s">
        <v>183</v>
      </c>
      <c r="E153" s="185" t="s">
        <v>197</v>
      </c>
      <c r="F153" s="338" t="s">
        <v>310</v>
      </c>
      <c r="G153" s="185"/>
      <c r="H153" s="185"/>
      <c r="I153" s="187">
        <f>I154</f>
        <v>11.3</v>
      </c>
      <c r="J153" s="187">
        <f>J154</f>
        <v>11.3</v>
      </c>
      <c r="K153" s="187">
        <f>K154</f>
        <v>0</v>
      </c>
    </row>
    <row r="154" spans="2:11" ht="12.75" customHeight="1">
      <c r="B154" s="311" t="s">
        <v>298</v>
      </c>
      <c r="C154" s="339"/>
      <c r="D154" s="185" t="s">
        <v>183</v>
      </c>
      <c r="E154" s="185" t="s">
        <v>197</v>
      </c>
      <c r="F154" s="90" t="s">
        <v>311</v>
      </c>
      <c r="G154" s="185"/>
      <c r="H154" s="185"/>
      <c r="I154" s="187">
        <f>I156</f>
        <v>11.3</v>
      </c>
      <c r="J154" s="187">
        <f>J157</f>
        <v>11.3</v>
      </c>
      <c r="K154" s="187">
        <f>K156</f>
        <v>0</v>
      </c>
    </row>
    <row r="155" spans="2:11" ht="12.75" customHeight="1" hidden="1">
      <c r="B155" s="340"/>
      <c r="C155" s="339"/>
      <c r="D155" s="185"/>
      <c r="E155" s="185"/>
      <c r="F155" s="90"/>
      <c r="G155" s="185"/>
      <c r="H155" s="185"/>
      <c r="I155" s="187">
        <f>I156</f>
        <v>11.3</v>
      </c>
      <c r="J155" s="187"/>
      <c r="K155" s="187"/>
    </row>
    <row r="156" spans="2:11" ht="12.75" customHeight="1" hidden="1">
      <c r="B156" s="341"/>
      <c r="C156" s="339"/>
      <c r="D156" s="185"/>
      <c r="E156" s="185"/>
      <c r="F156" s="90"/>
      <c r="G156" s="185"/>
      <c r="H156" s="185"/>
      <c r="I156" s="187">
        <f>I157</f>
        <v>11.3</v>
      </c>
      <c r="J156" s="187"/>
      <c r="K156" s="187"/>
    </row>
    <row r="157" spans="2:11" ht="12.75" customHeight="1">
      <c r="B157" s="225" t="s">
        <v>286</v>
      </c>
      <c r="C157" s="339"/>
      <c r="D157" s="185" t="s">
        <v>183</v>
      </c>
      <c r="E157" s="185" t="s">
        <v>197</v>
      </c>
      <c r="F157" s="90" t="s">
        <v>311</v>
      </c>
      <c r="G157" s="185" t="s">
        <v>287</v>
      </c>
      <c r="H157" s="185"/>
      <c r="I157" s="187">
        <f>I158</f>
        <v>11.3</v>
      </c>
      <c r="J157" s="187">
        <f>J158</f>
        <v>11.3</v>
      </c>
      <c r="K157" s="187">
        <f>K158</f>
        <v>0</v>
      </c>
    </row>
    <row r="158" spans="2:11" ht="12.75" customHeight="1">
      <c r="B158" s="225" t="s">
        <v>288</v>
      </c>
      <c r="C158" s="310"/>
      <c r="D158" s="185" t="s">
        <v>183</v>
      </c>
      <c r="E158" s="185" t="s">
        <v>197</v>
      </c>
      <c r="F158" s="90" t="s">
        <v>311</v>
      </c>
      <c r="G158" s="185" t="s">
        <v>289</v>
      </c>
      <c r="H158" s="185"/>
      <c r="I158" s="187">
        <f>I159</f>
        <v>11.3</v>
      </c>
      <c r="J158" s="187">
        <f>J159</f>
        <v>11.3</v>
      </c>
      <c r="K158" s="187">
        <f>K159</f>
        <v>0</v>
      </c>
    </row>
    <row r="159" spans="2:11" ht="12.75" customHeight="1">
      <c r="B159" s="226" t="s">
        <v>270</v>
      </c>
      <c r="C159" s="310"/>
      <c r="D159" s="185" t="s">
        <v>183</v>
      </c>
      <c r="E159" s="185" t="s">
        <v>197</v>
      </c>
      <c r="F159" s="90" t="s">
        <v>311</v>
      </c>
      <c r="G159" s="185" t="s">
        <v>289</v>
      </c>
      <c r="H159" s="185" t="s">
        <v>294</v>
      </c>
      <c r="I159" s="187">
        <v>11.3</v>
      </c>
      <c r="J159" s="187">
        <v>11.3</v>
      </c>
      <c r="K159" s="187"/>
    </row>
    <row r="160" spans="2:11" ht="14.25" customHeight="1" hidden="1">
      <c r="B160" s="226"/>
      <c r="C160" s="310"/>
      <c r="D160" s="185"/>
      <c r="E160" s="185"/>
      <c r="F160" s="338"/>
      <c r="G160" s="185"/>
      <c r="H160" s="185"/>
      <c r="I160" s="187"/>
      <c r="J160" s="187"/>
      <c r="K160" s="187"/>
    </row>
    <row r="161" spans="2:11" ht="25.5" customHeight="1" hidden="1">
      <c r="B161" s="225"/>
      <c r="C161" s="310"/>
      <c r="D161" s="185"/>
      <c r="E161" s="185"/>
      <c r="F161" s="338"/>
      <c r="G161" s="185"/>
      <c r="H161" s="185"/>
      <c r="I161" s="187"/>
      <c r="J161" s="187"/>
      <c r="K161" s="187"/>
    </row>
    <row r="162" spans="2:11" ht="12.75" customHeight="1" hidden="1">
      <c r="B162" s="225"/>
      <c r="C162" s="319"/>
      <c r="D162" s="185"/>
      <c r="E162" s="185"/>
      <c r="F162" s="338"/>
      <c r="G162" s="185"/>
      <c r="H162" s="185"/>
      <c r="I162" s="187"/>
      <c r="J162" s="187"/>
      <c r="K162" s="187"/>
    </row>
    <row r="163" spans="2:11" ht="12.75" customHeight="1" hidden="1">
      <c r="B163" s="225"/>
      <c r="C163" s="319"/>
      <c r="D163" s="185"/>
      <c r="E163" s="185"/>
      <c r="F163" s="338"/>
      <c r="G163" s="185"/>
      <c r="H163" s="185"/>
      <c r="I163" s="187"/>
      <c r="J163" s="187"/>
      <c r="K163" s="187"/>
    </row>
    <row r="164" spans="2:11" ht="12.75" customHeight="1" hidden="1">
      <c r="B164" s="225"/>
      <c r="C164" s="319"/>
      <c r="D164" s="185"/>
      <c r="E164" s="185"/>
      <c r="F164" s="338"/>
      <c r="G164" s="185"/>
      <c r="H164" s="185"/>
      <c r="I164" s="187"/>
      <c r="J164" s="187"/>
      <c r="K164" s="187"/>
    </row>
    <row r="165" spans="2:11" ht="12.75" customHeight="1" hidden="1">
      <c r="B165" s="226"/>
      <c r="C165" s="319"/>
      <c r="D165" s="185"/>
      <c r="E165" s="185"/>
      <c r="F165" s="338"/>
      <c r="G165" s="185"/>
      <c r="H165" s="185"/>
      <c r="I165" s="187"/>
      <c r="J165" s="187"/>
      <c r="K165" s="187"/>
    </row>
    <row r="166" spans="2:11" ht="14.25" customHeight="1" hidden="1">
      <c r="B166" s="225"/>
      <c r="C166" s="319"/>
      <c r="D166" s="185"/>
      <c r="E166" s="185"/>
      <c r="F166" s="90"/>
      <c r="G166" s="185"/>
      <c r="H166" s="185"/>
      <c r="I166" s="187"/>
      <c r="J166" s="187"/>
      <c r="K166" s="187"/>
    </row>
    <row r="167" spans="2:11" ht="25.5" customHeight="1" hidden="1">
      <c r="B167" s="225"/>
      <c r="C167" s="319"/>
      <c r="D167" s="185"/>
      <c r="E167" s="185"/>
      <c r="F167" s="90"/>
      <c r="G167" s="185"/>
      <c r="H167" s="185"/>
      <c r="I167" s="187"/>
      <c r="J167" s="187"/>
      <c r="K167" s="187"/>
    </row>
    <row r="168" spans="2:11" ht="12.75" customHeight="1" hidden="1">
      <c r="B168" s="225"/>
      <c r="C168" s="319"/>
      <c r="D168" s="185"/>
      <c r="E168" s="185"/>
      <c r="F168" s="90"/>
      <c r="G168" s="185"/>
      <c r="H168" s="185"/>
      <c r="I168" s="187"/>
      <c r="J168" s="187"/>
      <c r="K168" s="187"/>
    </row>
    <row r="169" spans="2:11" ht="12.75" customHeight="1" hidden="1">
      <c r="B169" s="225"/>
      <c r="C169" s="319"/>
      <c r="D169" s="185"/>
      <c r="E169" s="185"/>
      <c r="F169" s="90"/>
      <c r="G169" s="185"/>
      <c r="H169" s="185"/>
      <c r="I169" s="187"/>
      <c r="J169" s="187"/>
      <c r="K169" s="187"/>
    </row>
    <row r="170" spans="2:11" ht="12.75" customHeight="1" hidden="1">
      <c r="B170" s="226"/>
      <c r="C170" s="319"/>
      <c r="D170" s="185"/>
      <c r="E170" s="185"/>
      <c r="F170" s="90"/>
      <c r="G170" s="185"/>
      <c r="H170" s="185"/>
      <c r="I170" s="187"/>
      <c r="J170" s="187"/>
      <c r="K170" s="187"/>
    </row>
    <row r="171" spans="2:11" ht="27.75" customHeight="1">
      <c r="B171" s="323" t="s">
        <v>614</v>
      </c>
      <c r="C171" s="319"/>
      <c r="D171" s="305" t="s">
        <v>183</v>
      </c>
      <c r="E171" s="305" t="s">
        <v>197</v>
      </c>
      <c r="F171" s="342" t="s">
        <v>296</v>
      </c>
      <c r="G171" s="305"/>
      <c r="H171" s="305"/>
      <c r="I171" s="298">
        <f>I174</f>
        <v>1208</v>
      </c>
      <c r="J171" s="298">
        <f>J174</f>
        <v>30</v>
      </c>
      <c r="K171" s="298">
        <f>K174</f>
        <v>30</v>
      </c>
    </row>
    <row r="172" spans="2:11" ht="14.25" customHeight="1" hidden="1">
      <c r="B172" s="311"/>
      <c r="C172" s="319"/>
      <c r="D172" s="185"/>
      <c r="E172" s="185"/>
      <c r="F172" s="338"/>
      <c r="G172" s="185"/>
      <c r="H172" s="185"/>
      <c r="I172" s="187"/>
      <c r="J172" s="187"/>
      <c r="K172" s="187"/>
    </row>
    <row r="173" spans="2:11" ht="25.5" customHeight="1" hidden="1">
      <c r="B173" s="311"/>
      <c r="C173" s="310"/>
      <c r="D173" s="185"/>
      <c r="E173" s="185"/>
      <c r="F173" s="338"/>
      <c r="G173" s="185"/>
      <c r="H173" s="185"/>
      <c r="I173" s="187"/>
      <c r="J173" s="187"/>
      <c r="K173" s="187"/>
    </row>
    <row r="174" spans="2:11" ht="14.25" customHeight="1">
      <c r="B174" s="311" t="s">
        <v>298</v>
      </c>
      <c r="C174" s="310"/>
      <c r="D174" s="185" t="s">
        <v>183</v>
      </c>
      <c r="E174" s="185" t="s">
        <v>197</v>
      </c>
      <c r="F174" s="90" t="s">
        <v>314</v>
      </c>
      <c r="G174" s="185"/>
      <c r="H174" s="185"/>
      <c r="I174" s="187">
        <f>I175+I178</f>
        <v>1208</v>
      </c>
      <c r="J174" s="187">
        <f>J175+J178</f>
        <v>30</v>
      </c>
      <c r="K174" s="187">
        <f>K175+K178</f>
        <v>30</v>
      </c>
    </row>
    <row r="175" spans="2:11" ht="12.75" customHeight="1">
      <c r="B175" s="225" t="s">
        <v>286</v>
      </c>
      <c r="C175" s="310"/>
      <c r="D175" s="185" t="s">
        <v>183</v>
      </c>
      <c r="E175" s="185" t="s">
        <v>197</v>
      </c>
      <c r="F175" s="90" t="s">
        <v>314</v>
      </c>
      <c r="G175" s="185" t="s">
        <v>287</v>
      </c>
      <c r="H175" s="185"/>
      <c r="I175" s="187">
        <f>I176</f>
        <v>1199</v>
      </c>
      <c r="J175" s="187">
        <f>J176</f>
        <v>21</v>
      </c>
      <c r="K175" s="187">
        <f>K176</f>
        <v>21</v>
      </c>
    </row>
    <row r="176" spans="2:11" ht="12.75" customHeight="1">
      <c r="B176" s="225" t="s">
        <v>288</v>
      </c>
      <c r="C176" s="310"/>
      <c r="D176" s="185" t="s">
        <v>183</v>
      </c>
      <c r="E176" s="185" t="s">
        <v>197</v>
      </c>
      <c r="F176" s="90" t="s">
        <v>314</v>
      </c>
      <c r="G176" s="185" t="s">
        <v>289</v>
      </c>
      <c r="H176" s="185"/>
      <c r="I176" s="187">
        <f>I177</f>
        <v>1199</v>
      </c>
      <c r="J176" s="187">
        <f>J177</f>
        <v>21</v>
      </c>
      <c r="K176" s="187">
        <f>K177</f>
        <v>21</v>
      </c>
    </row>
    <row r="177" spans="2:11" ht="12.75" customHeight="1">
      <c r="B177" s="226" t="s">
        <v>270</v>
      </c>
      <c r="C177" s="310"/>
      <c r="D177" s="185" t="s">
        <v>183</v>
      </c>
      <c r="E177" s="185" t="s">
        <v>197</v>
      </c>
      <c r="F177" s="90" t="s">
        <v>314</v>
      </c>
      <c r="G177" s="185" t="s">
        <v>289</v>
      </c>
      <c r="H177" s="185">
        <v>2</v>
      </c>
      <c r="I177" s="187">
        <v>1199</v>
      </c>
      <c r="J177" s="187">
        <v>21</v>
      </c>
      <c r="K177" s="187">
        <v>21</v>
      </c>
    </row>
    <row r="178" spans="2:11" ht="14.25" customHeight="1">
      <c r="B178" s="311" t="s">
        <v>298</v>
      </c>
      <c r="C178" s="310"/>
      <c r="D178" s="185" t="s">
        <v>183</v>
      </c>
      <c r="E178" s="185" t="s">
        <v>197</v>
      </c>
      <c r="F178" s="90" t="s">
        <v>314</v>
      </c>
      <c r="G178" s="185" t="s">
        <v>315</v>
      </c>
      <c r="H178" s="185"/>
      <c r="I178" s="187">
        <f>I179</f>
        <v>9</v>
      </c>
      <c r="J178" s="187">
        <f>J179</f>
        <v>9</v>
      </c>
      <c r="K178" s="187">
        <f>K179</f>
        <v>9</v>
      </c>
    </row>
    <row r="179" spans="2:11" ht="15.75" customHeight="1">
      <c r="B179" s="226" t="s">
        <v>316</v>
      </c>
      <c r="C179" s="310"/>
      <c r="D179" s="185" t="s">
        <v>183</v>
      </c>
      <c r="E179" s="185" t="s">
        <v>197</v>
      </c>
      <c r="F179" s="90" t="s">
        <v>314</v>
      </c>
      <c r="G179" s="185" t="s">
        <v>317</v>
      </c>
      <c r="H179" s="185"/>
      <c r="I179" s="187">
        <f>I180</f>
        <v>9</v>
      </c>
      <c r="J179" s="187">
        <f>J180</f>
        <v>9</v>
      </c>
      <c r="K179" s="187">
        <f>K180</f>
        <v>9</v>
      </c>
    </row>
    <row r="180" spans="2:11" ht="15.75" customHeight="1">
      <c r="B180" s="226" t="s">
        <v>318</v>
      </c>
      <c r="C180" s="310"/>
      <c r="D180" s="185" t="s">
        <v>183</v>
      </c>
      <c r="E180" s="185" t="s">
        <v>197</v>
      </c>
      <c r="F180" s="90" t="s">
        <v>314</v>
      </c>
      <c r="G180" s="185" t="s">
        <v>317</v>
      </c>
      <c r="H180" s="185" t="s">
        <v>294</v>
      </c>
      <c r="I180" s="187">
        <v>9</v>
      </c>
      <c r="J180" s="187">
        <v>9</v>
      </c>
      <c r="K180" s="187">
        <v>9</v>
      </c>
    </row>
    <row r="181" spans="2:11" ht="12.75" customHeight="1" hidden="1">
      <c r="B181" s="226"/>
      <c r="C181" s="310"/>
      <c r="D181" s="185"/>
      <c r="E181" s="185"/>
      <c r="F181" s="90"/>
      <c r="G181" s="185"/>
      <c r="H181" s="185"/>
      <c r="I181" s="187"/>
      <c r="J181" s="187"/>
      <c r="K181" s="187"/>
    </row>
    <row r="182" spans="2:11" ht="12.75" customHeight="1" hidden="1">
      <c r="B182" s="225"/>
      <c r="C182" s="310"/>
      <c r="D182" s="185"/>
      <c r="E182" s="185"/>
      <c r="F182" s="90"/>
      <c r="G182" s="185" t="s">
        <v>289</v>
      </c>
      <c r="H182" s="185"/>
      <c r="I182" s="187">
        <f>I183</f>
        <v>0</v>
      </c>
      <c r="J182" s="187"/>
      <c r="K182" s="187"/>
    </row>
    <row r="183" spans="2:11" ht="12.75" customHeight="1" hidden="1">
      <c r="B183" s="226"/>
      <c r="C183" s="310"/>
      <c r="D183" s="185"/>
      <c r="E183" s="185"/>
      <c r="F183" s="90"/>
      <c r="G183" s="185" t="s">
        <v>289</v>
      </c>
      <c r="H183" s="185" t="s">
        <v>294</v>
      </c>
      <c r="I183" s="187"/>
      <c r="J183" s="187"/>
      <c r="K183" s="187"/>
    </row>
    <row r="184" spans="2:11" ht="14.25" customHeight="1" hidden="1">
      <c r="B184" s="299"/>
      <c r="C184" s="310"/>
      <c r="D184" s="185"/>
      <c r="E184" s="185"/>
      <c r="F184" s="90"/>
      <c r="G184" s="185"/>
      <c r="H184" s="185"/>
      <c r="I184" s="187">
        <f>I186</f>
        <v>0</v>
      </c>
      <c r="J184" s="187"/>
      <c r="K184" s="187"/>
    </row>
    <row r="185" spans="2:11" ht="12.75" customHeight="1" hidden="1">
      <c r="B185" s="226"/>
      <c r="C185" s="303"/>
      <c r="D185" s="185"/>
      <c r="E185" s="185"/>
      <c r="F185" s="90"/>
      <c r="G185" s="185"/>
      <c r="H185" s="185"/>
      <c r="I185" s="187">
        <f>I186</f>
        <v>0</v>
      </c>
      <c r="J185" s="187"/>
      <c r="K185" s="187"/>
    </row>
    <row r="186" spans="2:11" ht="38.25" customHeight="1" hidden="1">
      <c r="B186" s="311"/>
      <c r="C186" s="303"/>
      <c r="D186" s="185"/>
      <c r="E186" s="185"/>
      <c r="F186" s="90"/>
      <c r="G186" s="185"/>
      <c r="H186" s="185"/>
      <c r="I186" s="187">
        <f>I187</f>
        <v>0</v>
      </c>
      <c r="J186" s="187"/>
      <c r="K186" s="187"/>
    </row>
    <row r="187" spans="2:11" ht="25.5" customHeight="1" hidden="1">
      <c r="B187" s="225"/>
      <c r="C187" s="310"/>
      <c r="D187" s="185"/>
      <c r="E187" s="185"/>
      <c r="F187" s="90"/>
      <c r="G187" s="185" t="s">
        <v>287</v>
      </c>
      <c r="H187" s="185"/>
      <c r="I187" s="187">
        <f>I188</f>
        <v>0</v>
      </c>
      <c r="J187" s="187"/>
      <c r="K187" s="187"/>
    </row>
    <row r="188" spans="2:11" ht="12.75" customHeight="1" hidden="1">
      <c r="B188" s="225"/>
      <c r="C188" s="310"/>
      <c r="D188" s="185"/>
      <c r="E188" s="185"/>
      <c r="F188" s="90"/>
      <c r="G188" s="185" t="s">
        <v>289</v>
      </c>
      <c r="H188" s="185"/>
      <c r="I188" s="187">
        <f>I189</f>
        <v>0</v>
      </c>
      <c r="J188" s="187"/>
      <c r="K188" s="187"/>
    </row>
    <row r="189" spans="2:11" ht="14.25" customHeight="1" hidden="1">
      <c r="B189" s="226"/>
      <c r="C189" s="310"/>
      <c r="D189" s="185"/>
      <c r="E189" s="185"/>
      <c r="F189" s="90"/>
      <c r="G189" s="185" t="s">
        <v>289</v>
      </c>
      <c r="H189" s="185">
        <v>2</v>
      </c>
      <c r="I189" s="187"/>
      <c r="J189" s="187"/>
      <c r="K189" s="187"/>
    </row>
    <row r="190" spans="2:11" ht="12.75" customHeight="1" hidden="1">
      <c r="B190" s="299"/>
      <c r="C190" s="303"/>
      <c r="D190" s="185"/>
      <c r="E190" s="185"/>
      <c r="F190" s="312"/>
      <c r="G190" s="185"/>
      <c r="H190" s="185"/>
      <c r="I190" s="187">
        <f>I191</f>
        <v>0</v>
      </c>
      <c r="J190" s="187"/>
      <c r="K190" s="187"/>
    </row>
    <row r="191" spans="2:11" ht="25.5" customHeight="1" hidden="1">
      <c r="B191" s="226"/>
      <c r="C191" s="310"/>
      <c r="D191" s="185"/>
      <c r="E191" s="185"/>
      <c r="F191" s="312"/>
      <c r="G191" s="185"/>
      <c r="H191" s="185"/>
      <c r="I191" s="187">
        <f>I192</f>
        <v>0</v>
      </c>
      <c r="J191" s="187"/>
      <c r="K191" s="187"/>
    </row>
    <row r="192" spans="2:11" ht="12.75" customHeight="1" hidden="1">
      <c r="B192" s="311"/>
      <c r="C192" s="310"/>
      <c r="D192" s="185"/>
      <c r="E192" s="185"/>
      <c r="F192" s="312"/>
      <c r="G192" s="185"/>
      <c r="H192" s="185"/>
      <c r="I192" s="187">
        <f>I193</f>
        <v>0</v>
      </c>
      <c r="J192" s="187"/>
      <c r="K192" s="187"/>
    </row>
    <row r="193" spans="2:11" ht="14.25" customHeight="1" hidden="1">
      <c r="B193" s="225"/>
      <c r="C193" s="310"/>
      <c r="D193" s="185"/>
      <c r="E193" s="185"/>
      <c r="F193" s="312"/>
      <c r="G193" s="185" t="s">
        <v>287</v>
      </c>
      <c r="H193" s="185"/>
      <c r="I193" s="187">
        <f>I194</f>
        <v>0</v>
      </c>
      <c r="J193" s="187"/>
      <c r="K193" s="187"/>
    </row>
    <row r="194" spans="2:11" ht="25.5" customHeight="1" hidden="1">
      <c r="B194" s="225"/>
      <c r="C194" s="310"/>
      <c r="D194" s="185"/>
      <c r="E194" s="185"/>
      <c r="F194" s="312"/>
      <c r="G194" s="185" t="s">
        <v>289</v>
      </c>
      <c r="H194" s="185"/>
      <c r="I194" s="187">
        <f>I195</f>
        <v>0</v>
      </c>
      <c r="J194" s="187"/>
      <c r="K194" s="187"/>
    </row>
    <row r="195" spans="2:11" ht="12.75" customHeight="1" hidden="1">
      <c r="B195" s="226"/>
      <c r="C195" s="310"/>
      <c r="D195" s="185"/>
      <c r="E195" s="185"/>
      <c r="F195" s="312"/>
      <c r="G195" s="185" t="s">
        <v>289</v>
      </c>
      <c r="H195" s="185" t="s">
        <v>294</v>
      </c>
      <c r="I195" s="187"/>
      <c r="J195" s="187"/>
      <c r="K195" s="187"/>
    </row>
    <row r="196" spans="2:11" ht="12.75" customHeight="1" hidden="1">
      <c r="B196" s="299"/>
      <c r="C196" s="310"/>
      <c r="D196" s="185"/>
      <c r="E196" s="185"/>
      <c r="F196" s="185"/>
      <c r="G196" s="185"/>
      <c r="H196" s="185"/>
      <c r="I196" s="187">
        <f>I197</f>
        <v>0</v>
      </c>
      <c r="J196" s="187"/>
      <c r="K196" s="187"/>
    </row>
    <row r="197" spans="2:11" ht="14.25" customHeight="1" hidden="1">
      <c r="B197" s="226"/>
      <c r="C197" s="310"/>
      <c r="D197" s="185"/>
      <c r="E197" s="185"/>
      <c r="F197" s="185"/>
      <c r="G197" s="185"/>
      <c r="H197" s="185"/>
      <c r="I197" s="187">
        <f>I198</f>
        <v>0</v>
      </c>
      <c r="J197" s="187"/>
      <c r="K197" s="187"/>
    </row>
    <row r="198" spans="2:11" ht="12.75" customHeight="1" hidden="1">
      <c r="B198" s="311"/>
      <c r="C198" s="303"/>
      <c r="D198" s="185"/>
      <c r="E198" s="185"/>
      <c r="F198" s="185"/>
      <c r="G198" s="185"/>
      <c r="H198" s="185"/>
      <c r="I198" s="187">
        <f>I199</f>
        <v>0</v>
      </c>
      <c r="J198" s="187"/>
      <c r="K198" s="187"/>
    </row>
    <row r="199" spans="2:11" ht="12.75" customHeight="1" hidden="1">
      <c r="B199" s="225"/>
      <c r="C199" s="303"/>
      <c r="D199" s="185"/>
      <c r="E199" s="185"/>
      <c r="F199" s="185"/>
      <c r="G199" s="185" t="s">
        <v>287</v>
      </c>
      <c r="H199" s="185"/>
      <c r="I199" s="187">
        <f>I200</f>
        <v>0</v>
      </c>
      <c r="J199" s="187"/>
      <c r="K199" s="187"/>
    </row>
    <row r="200" spans="2:11" ht="14.25" customHeight="1" hidden="1">
      <c r="B200" s="225"/>
      <c r="C200" s="303"/>
      <c r="D200" s="185"/>
      <c r="E200" s="185"/>
      <c r="F200" s="185"/>
      <c r="G200" s="185" t="s">
        <v>289</v>
      </c>
      <c r="H200" s="185"/>
      <c r="I200" s="187">
        <f>I201</f>
        <v>0</v>
      </c>
      <c r="J200" s="187"/>
      <c r="K200" s="187"/>
    </row>
    <row r="201" spans="2:11" ht="38.25" customHeight="1" hidden="1">
      <c r="B201" s="226"/>
      <c r="C201" s="339"/>
      <c r="D201" s="185"/>
      <c r="E201" s="185"/>
      <c r="F201" s="185"/>
      <c r="G201" s="185" t="s">
        <v>289</v>
      </c>
      <c r="H201" s="185" t="s">
        <v>294</v>
      </c>
      <c r="I201" s="187"/>
      <c r="J201" s="187"/>
      <c r="K201" s="187"/>
    </row>
    <row r="202" spans="2:11" ht="43.5" customHeight="1" hidden="1">
      <c r="B202" s="226"/>
      <c r="C202" s="339"/>
      <c r="D202" s="185"/>
      <c r="E202" s="185"/>
      <c r="F202" s="312"/>
      <c r="G202" s="185"/>
      <c r="H202" s="185"/>
      <c r="I202" s="187">
        <f>I213+I220+I231+I247+I252+I267+I277+I284+I288+I292</f>
        <v>11402.8</v>
      </c>
      <c r="J202" s="187"/>
      <c r="K202" s="187"/>
    </row>
    <row r="203" spans="2:11" ht="28.5" customHeight="1">
      <c r="B203" s="343" t="s">
        <v>322</v>
      </c>
      <c r="C203" s="339"/>
      <c r="D203" s="305" t="s">
        <v>183</v>
      </c>
      <c r="E203" s="305" t="s">
        <v>197</v>
      </c>
      <c r="F203" s="344" t="s">
        <v>313</v>
      </c>
      <c r="G203" s="305"/>
      <c r="H203" s="305"/>
      <c r="I203" s="298">
        <f>I204</f>
        <v>18</v>
      </c>
      <c r="J203" s="298">
        <f>J204</f>
        <v>0</v>
      </c>
      <c r="K203" s="298">
        <f>K204</f>
        <v>0</v>
      </c>
    </row>
    <row r="204" spans="2:11" ht="15.75" customHeight="1">
      <c r="B204" s="320" t="s">
        <v>298</v>
      </c>
      <c r="C204" s="339"/>
      <c r="D204" s="185" t="s">
        <v>183</v>
      </c>
      <c r="E204" s="185" t="s">
        <v>197</v>
      </c>
      <c r="F204" s="345" t="s">
        <v>323</v>
      </c>
      <c r="G204" s="185"/>
      <c r="H204" s="185"/>
      <c r="I204" s="187">
        <f>I205</f>
        <v>18</v>
      </c>
      <c r="J204" s="187">
        <f>J205</f>
        <v>0</v>
      </c>
      <c r="K204" s="187">
        <f>K205</f>
        <v>0</v>
      </c>
    </row>
    <row r="205" spans="2:11" ht="15.75" customHeight="1">
      <c r="B205" s="225" t="s">
        <v>286</v>
      </c>
      <c r="C205" s="339"/>
      <c r="D205" s="185" t="s">
        <v>183</v>
      </c>
      <c r="E205" s="185" t="s">
        <v>197</v>
      </c>
      <c r="F205" s="345" t="s">
        <v>323</v>
      </c>
      <c r="G205" s="185" t="s">
        <v>287</v>
      </c>
      <c r="H205" s="185"/>
      <c r="I205" s="187">
        <f>I206</f>
        <v>18</v>
      </c>
      <c r="J205" s="187">
        <f>J206</f>
        <v>0</v>
      </c>
      <c r="K205" s="187">
        <f>K206</f>
        <v>0</v>
      </c>
    </row>
    <row r="206" spans="2:11" ht="15.75" customHeight="1">
      <c r="B206" s="225" t="s">
        <v>288</v>
      </c>
      <c r="C206" s="339"/>
      <c r="D206" s="185" t="s">
        <v>183</v>
      </c>
      <c r="E206" s="185" t="s">
        <v>197</v>
      </c>
      <c r="F206" s="345" t="s">
        <v>323</v>
      </c>
      <c r="G206" s="185" t="s">
        <v>289</v>
      </c>
      <c r="H206" s="185"/>
      <c r="I206" s="187">
        <f>I207</f>
        <v>18</v>
      </c>
      <c r="J206" s="187">
        <f>J207</f>
        <v>0</v>
      </c>
      <c r="K206" s="187">
        <f>K207</f>
        <v>0</v>
      </c>
    </row>
    <row r="207" spans="2:11" ht="15.75" customHeight="1">
      <c r="B207" s="226" t="s">
        <v>270</v>
      </c>
      <c r="C207" s="339"/>
      <c r="D207" s="185" t="s">
        <v>183</v>
      </c>
      <c r="E207" s="185" t="s">
        <v>197</v>
      </c>
      <c r="F207" s="345" t="s">
        <v>323</v>
      </c>
      <c r="G207" s="185" t="s">
        <v>289</v>
      </c>
      <c r="H207" s="185">
        <v>2</v>
      </c>
      <c r="I207" s="187">
        <v>18</v>
      </c>
      <c r="J207" s="187"/>
      <c r="K207" s="187"/>
    </row>
    <row r="208" spans="2:11" ht="14.25" customHeight="1">
      <c r="B208" s="346" t="s">
        <v>274</v>
      </c>
      <c r="C208" s="339"/>
      <c r="D208" s="185" t="s">
        <v>183</v>
      </c>
      <c r="E208" s="185" t="s">
        <v>197</v>
      </c>
      <c r="F208" s="312" t="s">
        <v>275</v>
      </c>
      <c r="G208" s="185"/>
      <c r="H208" s="185"/>
      <c r="I208" s="187">
        <f>I213+I220+I231+I251+I209+I227</f>
        <v>14951.6</v>
      </c>
      <c r="J208" s="187">
        <f>J213+J220+J231+J251</f>
        <v>8814.8</v>
      </c>
      <c r="K208" s="187">
        <f>K213+K220+K231+K251</f>
        <v>8785.8</v>
      </c>
    </row>
    <row r="209" spans="2:11" ht="42.75" customHeight="1">
      <c r="B209" s="316" t="s">
        <v>282</v>
      </c>
      <c r="C209" s="317"/>
      <c r="D209" s="185" t="s">
        <v>183</v>
      </c>
      <c r="E209" s="185" t="s">
        <v>197</v>
      </c>
      <c r="F209" s="312" t="s">
        <v>283</v>
      </c>
      <c r="G209" s="185"/>
      <c r="H209" s="185"/>
      <c r="I209" s="187">
        <f>I210</f>
        <v>24.6</v>
      </c>
      <c r="J209" s="187">
        <f>J210</f>
        <v>0</v>
      </c>
      <c r="K209" s="187">
        <f>K210</f>
        <v>0</v>
      </c>
    </row>
    <row r="210" spans="2:11" ht="41.25" customHeight="1">
      <c r="B210" s="189" t="s">
        <v>278</v>
      </c>
      <c r="C210" s="317"/>
      <c r="D210" s="185" t="s">
        <v>183</v>
      </c>
      <c r="E210" s="185" t="s">
        <v>197</v>
      </c>
      <c r="F210" s="312" t="s">
        <v>283</v>
      </c>
      <c r="G210" s="185" t="s">
        <v>279</v>
      </c>
      <c r="H210" s="185"/>
      <c r="I210" s="187">
        <f>I211</f>
        <v>24.6</v>
      </c>
      <c r="J210" s="187">
        <f>J211</f>
        <v>0</v>
      </c>
      <c r="K210" s="187">
        <f>K211</f>
        <v>0</v>
      </c>
    </row>
    <row r="211" spans="2:11" ht="14.25" customHeight="1">
      <c r="B211" s="226" t="s">
        <v>280</v>
      </c>
      <c r="C211" s="317"/>
      <c r="D211" s="185" t="s">
        <v>183</v>
      </c>
      <c r="E211" s="185" t="s">
        <v>197</v>
      </c>
      <c r="F211" s="312" t="s">
        <v>283</v>
      </c>
      <c r="G211" s="185" t="s">
        <v>281</v>
      </c>
      <c r="H211" s="185"/>
      <c r="I211" s="187">
        <f>I212</f>
        <v>24.6</v>
      </c>
      <c r="J211" s="187">
        <f>J212</f>
        <v>0</v>
      </c>
      <c r="K211" s="187">
        <f>K212</f>
        <v>0</v>
      </c>
    </row>
    <row r="212" spans="2:11" ht="14.25" customHeight="1">
      <c r="B212" s="226" t="s">
        <v>271</v>
      </c>
      <c r="C212" s="317"/>
      <c r="D212" s="185" t="s">
        <v>183</v>
      </c>
      <c r="E212" s="185" t="s">
        <v>197</v>
      </c>
      <c r="F212" s="312" t="s">
        <v>283</v>
      </c>
      <c r="G212" s="185" t="s">
        <v>281</v>
      </c>
      <c r="H212" s="185">
        <v>3</v>
      </c>
      <c r="I212" s="187">
        <v>24.6</v>
      </c>
      <c r="J212" s="187"/>
      <c r="K212" s="187"/>
    </row>
    <row r="213" spans="2:11" ht="40.5" customHeight="1">
      <c r="B213" s="320" t="s">
        <v>324</v>
      </c>
      <c r="C213" s="339"/>
      <c r="D213" s="185" t="s">
        <v>183</v>
      </c>
      <c r="E213" s="185" t="s">
        <v>197</v>
      </c>
      <c r="F213" s="312" t="s">
        <v>325</v>
      </c>
      <c r="G213" s="185"/>
      <c r="H213" s="185"/>
      <c r="I213" s="187">
        <f>I214+I217</f>
        <v>327.4</v>
      </c>
      <c r="J213" s="187">
        <f>J214+J217</f>
        <v>327.4</v>
      </c>
      <c r="K213" s="187">
        <f>K214+K217</f>
        <v>327.4</v>
      </c>
    </row>
    <row r="214" spans="2:11" ht="40.5" customHeight="1">
      <c r="B214" s="313" t="s">
        <v>278</v>
      </c>
      <c r="C214" s="339"/>
      <c r="D214" s="185" t="s">
        <v>183</v>
      </c>
      <c r="E214" s="185" t="s">
        <v>197</v>
      </c>
      <c r="F214" s="312" t="s">
        <v>325</v>
      </c>
      <c r="G214" s="185" t="s">
        <v>279</v>
      </c>
      <c r="H214" s="185"/>
      <c r="I214" s="187">
        <f>I215</f>
        <v>324.9</v>
      </c>
      <c r="J214" s="187">
        <f>J215</f>
        <v>327.4</v>
      </c>
      <c r="K214" s="187">
        <f>K215</f>
        <v>327.4</v>
      </c>
    </row>
    <row r="215" spans="2:11" ht="14.25" customHeight="1">
      <c r="B215" s="226" t="s">
        <v>280</v>
      </c>
      <c r="C215" s="339"/>
      <c r="D215" s="185" t="s">
        <v>183</v>
      </c>
      <c r="E215" s="185" t="s">
        <v>197</v>
      </c>
      <c r="F215" s="312" t="s">
        <v>325</v>
      </c>
      <c r="G215" s="185" t="s">
        <v>281</v>
      </c>
      <c r="H215" s="185"/>
      <c r="I215" s="187">
        <f>I216</f>
        <v>324.9</v>
      </c>
      <c r="J215" s="187">
        <f>J216</f>
        <v>327.4</v>
      </c>
      <c r="K215" s="187">
        <f>K216</f>
        <v>327.4</v>
      </c>
    </row>
    <row r="216" spans="2:11" ht="12.75" customHeight="1">
      <c r="B216" s="226" t="s">
        <v>271</v>
      </c>
      <c r="C216" s="339"/>
      <c r="D216" s="185" t="s">
        <v>183</v>
      </c>
      <c r="E216" s="185" t="s">
        <v>197</v>
      </c>
      <c r="F216" s="312" t="s">
        <v>325</v>
      </c>
      <c r="G216" s="185" t="s">
        <v>281</v>
      </c>
      <c r="H216" s="185">
        <v>3</v>
      </c>
      <c r="I216" s="187">
        <v>324.9</v>
      </c>
      <c r="J216" s="187">
        <v>327.4</v>
      </c>
      <c r="K216" s="187">
        <v>327.4</v>
      </c>
    </row>
    <row r="217" spans="2:11" ht="14.25" customHeight="1">
      <c r="B217" s="225" t="s">
        <v>286</v>
      </c>
      <c r="C217" s="339"/>
      <c r="D217" s="185" t="s">
        <v>183</v>
      </c>
      <c r="E217" s="185" t="s">
        <v>197</v>
      </c>
      <c r="F217" s="312" t="s">
        <v>325</v>
      </c>
      <c r="G217" s="291">
        <v>200</v>
      </c>
      <c r="H217" s="185"/>
      <c r="I217" s="187">
        <f>I218</f>
        <v>2.5</v>
      </c>
      <c r="J217" s="187">
        <f>J218</f>
        <v>0</v>
      </c>
      <c r="K217" s="187">
        <f>K218</f>
        <v>0</v>
      </c>
    </row>
    <row r="218" spans="2:11" ht="12.75" customHeight="1">
      <c r="B218" s="225" t="s">
        <v>288</v>
      </c>
      <c r="C218" s="339"/>
      <c r="D218" s="185" t="s">
        <v>183</v>
      </c>
      <c r="E218" s="185" t="s">
        <v>197</v>
      </c>
      <c r="F218" s="312" t="s">
        <v>325</v>
      </c>
      <c r="G218" s="291">
        <v>240</v>
      </c>
      <c r="H218" s="185"/>
      <c r="I218" s="187">
        <f>I219</f>
        <v>2.5</v>
      </c>
      <c r="J218" s="187">
        <f>J219</f>
        <v>0</v>
      </c>
      <c r="K218" s="187">
        <f>K219</f>
        <v>0</v>
      </c>
    </row>
    <row r="219" spans="2:11" ht="12.75" customHeight="1">
      <c r="B219" s="226" t="s">
        <v>271</v>
      </c>
      <c r="C219" s="339"/>
      <c r="D219" s="185" t="s">
        <v>183</v>
      </c>
      <c r="E219" s="185" t="s">
        <v>197</v>
      </c>
      <c r="F219" s="312" t="s">
        <v>325</v>
      </c>
      <c r="G219" s="291">
        <v>240</v>
      </c>
      <c r="H219" s="185" t="s">
        <v>326</v>
      </c>
      <c r="I219" s="187">
        <v>2.5</v>
      </c>
      <c r="J219" s="187"/>
      <c r="K219" s="187"/>
    </row>
    <row r="220" spans="2:11" ht="14.25" customHeight="1">
      <c r="B220" s="311" t="s">
        <v>329</v>
      </c>
      <c r="C220" s="339"/>
      <c r="D220" s="185" t="s">
        <v>183</v>
      </c>
      <c r="E220" s="185" t="s">
        <v>197</v>
      </c>
      <c r="F220" s="312" t="s">
        <v>330</v>
      </c>
      <c r="G220" s="185"/>
      <c r="H220" s="185"/>
      <c r="I220" s="187">
        <f>I221+I224</f>
        <v>331.2</v>
      </c>
      <c r="J220" s="187">
        <f>J221+J224</f>
        <v>331.2</v>
      </c>
      <c r="K220" s="187">
        <f>K221+K224</f>
        <v>331.2</v>
      </c>
    </row>
    <row r="221" spans="2:11" ht="40.5" customHeight="1">
      <c r="B221" s="313" t="s">
        <v>278</v>
      </c>
      <c r="C221" s="310"/>
      <c r="D221" s="185" t="s">
        <v>183</v>
      </c>
      <c r="E221" s="185" t="s">
        <v>197</v>
      </c>
      <c r="F221" s="312" t="s">
        <v>330</v>
      </c>
      <c r="G221" s="185" t="s">
        <v>279</v>
      </c>
      <c r="H221" s="185"/>
      <c r="I221" s="187">
        <f>I222</f>
        <v>329.2</v>
      </c>
      <c r="J221" s="187">
        <f>J222</f>
        <v>331.2</v>
      </c>
      <c r="K221" s="187">
        <f>K222</f>
        <v>331.2</v>
      </c>
    </row>
    <row r="222" spans="2:11" ht="12.75" customHeight="1">
      <c r="B222" s="226" t="s">
        <v>280</v>
      </c>
      <c r="C222" s="310"/>
      <c r="D222" s="185" t="s">
        <v>183</v>
      </c>
      <c r="E222" s="185" t="s">
        <v>197</v>
      </c>
      <c r="F222" s="312" t="s">
        <v>330</v>
      </c>
      <c r="G222" s="185" t="s">
        <v>281</v>
      </c>
      <c r="H222" s="185"/>
      <c r="I222" s="187">
        <f>I223</f>
        <v>329.2</v>
      </c>
      <c r="J222" s="187">
        <f>J223</f>
        <v>331.2</v>
      </c>
      <c r="K222" s="187">
        <f>K223</f>
        <v>331.2</v>
      </c>
    </row>
    <row r="223" spans="2:11" ht="12.75" customHeight="1">
      <c r="B223" s="226" t="s">
        <v>271</v>
      </c>
      <c r="C223" s="310"/>
      <c r="D223" s="185" t="s">
        <v>183</v>
      </c>
      <c r="E223" s="185" t="s">
        <v>197</v>
      </c>
      <c r="F223" s="312" t="s">
        <v>330</v>
      </c>
      <c r="G223" s="185" t="s">
        <v>281</v>
      </c>
      <c r="H223" s="185" t="s">
        <v>326</v>
      </c>
      <c r="I223" s="187">
        <v>329.2</v>
      </c>
      <c r="J223" s="187">
        <v>331.2</v>
      </c>
      <c r="K223" s="187">
        <v>331.2</v>
      </c>
    </row>
    <row r="224" spans="2:11" ht="12.75" customHeight="1">
      <c r="B224" s="225" t="s">
        <v>286</v>
      </c>
      <c r="C224" s="310"/>
      <c r="D224" s="185" t="s">
        <v>183</v>
      </c>
      <c r="E224" s="185" t="s">
        <v>197</v>
      </c>
      <c r="F224" s="312" t="s">
        <v>330</v>
      </c>
      <c r="G224" s="185" t="s">
        <v>287</v>
      </c>
      <c r="H224" s="185"/>
      <c r="I224" s="187">
        <f>I225</f>
        <v>2</v>
      </c>
      <c r="J224" s="187">
        <f>J225</f>
        <v>0</v>
      </c>
      <c r="K224" s="187">
        <f>K225</f>
        <v>0</v>
      </c>
    </row>
    <row r="225" spans="2:11" ht="12.75" customHeight="1">
      <c r="B225" s="225" t="s">
        <v>288</v>
      </c>
      <c r="C225" s="310"/>
      <c r="D225" s="185" t="s">
        <v>183</v>
      </c>
      <c r="E225" s="185" t="s">
        <v>197</v>
      </c>
      <c r="F225" s="312" t="s">
        <v>330</v>
      </c>
      <c r="G225" s="185" t="s">
        <v>289</v>
      </c>
      <c r="H225" s="185"/>
      <c r="I225" s="187">
        <f>I226</f>
        <v>2</v>
      </c>
      <c r="J225" s="187">
        <f>J226</f>
        <v>0</v>
      </c>
      <c r="K225" s="187">
        <f>K226</f>
        <v>0</v>
      </c>
    </row>
    <row r="226" spans="2:11" ht="12.75" customHeight="1">
      <c r="B226" s="226" t="s">
        <v>271</v>
      </c>
      <c r="C226" s="310"/>
      <c r="D226" s="185" t="s">
        <v>183</v>
      </c>
      <c r="E226" s="185" t="s">
        <v>197</v>
      </c>
      <c r="F226" s="312" t="s">
        <v>330</v>
      </c>
      <c r="G226" s="185" t="s">
        <v>289</v>
      </c>
      <c r="H226" s="185">
        <v>3</v>
      </c>
      <c r="I226" s="187">
        <v>2</v>
      </c>
      <c r="J226" s="187"/>
      <c r="K226" s="187"/>
    </row>
    <row r="227" spans="2:11" ht="25.5" customHeight="1" hidden="1">
      <c r="B227" s="226" t="s">
        <v>342</v>
      </c>
      <c r="C227" s="310"/>
      <c r="D227" s="185" t="s">
        <v>183</v>
      </c>
      <c r="E227" s="185" t="s">
        <v>197</v>
      </c>
      <c r="F227" s="312" t="s">
        <v>343</v>
      </c>
      <c r="G227" s="185"/>
      <c r="H227" s="185"/>
      <c r="I227" s="187">
        <f>I228</f>
        <v>0</v>
      </c>
      <c r="J227" s="187">
        <f>J228</f>
        <v>0</v>
      </c>
      <c r="K227" s="187">
        <f>K228</f>
        <v>0</v>
      </c>
    </row>
    <row r="228" spans="2:11" ht="12.75" customHeight="1" hidden="1">
      <c r="B228" s="225" t="s">
        <v>286</v>
      </c>
      <c r="C228" s="310"/>
      <c r="D228" s="185" t="s">
        <v>183</v>
      </c>
      <c r="E228" s="185" t="s">
        <v>197</v>
      </c>
      <c r="F228" s="312" t="s">
        <v>343</v>
      </c>
      <c r="G228" s="185" t="s">
        <v>287</v>
      </c>
      <c r="H228" s="185"/>
      <c r="I228" s="187">
        <f>I229</f>
        <v>0</v>
      </c>
      <c r="J228" s="187">
        <f>J229</f>
        <v>0</v>
      </c>
      <c r="K228" s="187">
        <f>K229</f>
        <v>0</v>
      </c>
    </row>
    <row r="229" spans="2:11" ht="12.75" customHeight="1" hidden="1">
      <c r="B229" s="225" t="s">
        <v>288</v>
      </c>
      <c r="C229" s="310"/>
      <c r="D229" s="185" t="s">
        <v>183</v>
      </c>
      <c r="E229" s="185" t="s">
        <v>197</v>
      </c>
      <c r="F229" s="312" t="s">
        <v>343</v>
      </c>
      <c r="G229" s="185" t="s">
        <v>289</v>
      </c>
      <c r="H229" s="185"/>
      <c r="I229" s="187">
        <f>I230</f>
        <v>0</v>
      </c>
      <c r="J229" s="187">
        <f>J230</f>
        <v>0</v>
      </c>
      <c r="K229" s="187">
        <f>K230</f>
        <v>0</v>
      </c>
    </row>
    <row r="230" spans="2:11" ht="12.75" customHeight="1" hidden="1">
      <c r="B230" s="226" t="s">
        <v>271</v>
      </c>
      <c r="C230" s="310"/>
      <c r="D230" s="185" t="s">
        <v>183</v>
      </c>
      <c r="E230" s="185" t="s">
        <v>197</v>
      </c>
      <c r="F230" s="312" t="s">
        <v>343</v>
      </c>
      <c r="G230" s="185" t="s">
        <v>289</v>
      </c>
      <c r="H230" s="185" t="s">
        <v>326</v>
      </c>
      <c r="I230" s="187"/>
      <c r="J230" s="187"/>
      <c r="K230" s="187"/>
    </row>
    <row r="231" spans="2:11" ht="27.75" customHeight="1">
      <c r="B231" s="313" t="s">
        <v>335</v>
      </c>
      <c r="C231" s="310"/>
      <c r="D231" s="185" t="s">
        <v>183</v>
      </c>
      <c r="E231" s="185" t="s">
        <v>197</v>
      </c>
      <c r="F231" s="312" t="s">
        <v>336</v>
      </c>
      <c r="G231" s="185"/>
      <c r="H231" s="185"/>
      <c r="I231" s="187">
        <f>I239+I247+I236+I242</f>
        <v>2907.5999999999995</v>
      </c>
      <c r="J231" s="187">
        <f>J239+J247+J236</f>
        <v>172.29999999999998</v>
      </c>
      <c r="K231" s="187">
        <f>K239+K247+K236</f>
        <v>172.29999999999998</v>
      </c>
    </row>
    <row r="232" spans="2:11" ht="25.5" customHeight="1" hidden="1">
      <c r="B232" s="226" t="s">
        <v>278</v>
      </c>
      <c r="C232" s="319"/>
      <c r="D232" s="185" t="s">
        <v>183</v>
      </c>
      <c r="E232" s="185" t="s">
        <v>197</v>
      </c>
      <c r="F232" s="312" t="s">
        <v>336</v>
      </c>
      <c r="G232" s="185" t="s">
        <v>279</v>
      </c>
      <c r="H232" s="185"/>
      <c r="I232" s="187">
        <f>I233</f>
        <v>0</v>
      </c>
      <c r="J232" s="187"/>
      <c r="K232" s="187"/>
    </row>
    <row r="233" spans="2:11" ht="25.5" customHeight="1" hidden="1">
      <c r="B233" s="226" t="s">
        <v>280</v>
      </c>
      <c r="C233" s="319"/>
      <c r="D233" s="185" t="s">
        <v>183</v>
      </c>
      <c r="E233" s="185" t="s">
        <v>197</v>
      </c>
      <c r="F233" s="312" t="s">
        <v>336</v>
      </c>
      <c r="G233" s="185" t="s">
        <v>281</v>
      </c>
      <c r="H233" s="185"/>
      <c r="I233" s="187">
        <f>I234</f>
        <v>0</v>
      </c>
      <c r="J233" s="187"/>
      <c r="K233" s="187"/>
    </row>
    <row r="234" spans="2:11" ht="12.75" customHeight="1" hidden="1">
      <c r="B234" s="226" t="s">
        <v>270</v>
      </c>
      <c r="C234" s="319"/>
      <c r="D234" s="185" t="s">
        <v>183</v>
      </c>
      <c r="E234" s="185" t="s">
        <v>197</v>
      </c>
      <c r="F234" s="312" t="s">
        <v>336</v>
      </c>
      <c r="G234" s="185" t="s">
        <v>281</v>
      </c>
      <c r="H234" s="185" t="s">
        <v>294</v>
      </c>
      <c r="I234" s="187"/>
      <c r="J234" s="187"/>
      <c r="K234" s="187"/>
    </row>
    <row r="235" spans="2:11" ht="12.75" customHeight="1" hidden="1">
      <c r="B235" s="225"/>
      <c r="C235" s="319"/>
      <c r="D235" s="185"/>
      <c r="E235" s="185"/>
      <c r="F235" s="312"/>
      <c r="G235" s="291"/>
      <c r="H235" s="291"/>
      <c r="I235" s="187"/>
      <c r="J235" s="187"/>
      <c r="K235" s="187"/>
    </row>
    <row r="236" spans="2:11" ht="40.5" customHeight="1">
      <c r="B236" s="313" t="s">
        <v>278</v>
      </c>
      <c r="C236" s="319"/>
      <c r="D236" s="185" t="s">
        <v>183</v>
      </c>
      <c r="E236" s="185" t="s">
        <v>197</v>
      </c>
      <c r="F236" s="312" t="s">
        <v>336</v>
      </c>
      <c r="G236" s="291"/>
      <c r="H236" s="291"/>
      <c r="I236" s="187">
        <f>I237</f>
        <v>279.7</v>
      </c>
      <c r="J236" s="187">
        <f>J237</f>
        <v>140.6</v>
      </c>
      <c r="K236" s="187">
        <f>K237</f>
        <v>140.6</v>
      </c>
    </row>
    <row r="237" spans="2:11" ht="12.75" customHeight="1">
      <c r="B237" s="226" t="s">
        <v>280</v>
      </c>
      <c r="C237" s="319"/>
      <c r="D237" s="185" t="s">
        <v>183</v>
      </c>
      <c r="E237" s="185" t="s">
        <v>197</v>
      </c>
      <c r="F237" s="312" t="s">
        <v>336</v>
      </c>
      <c r="G237" s="291">
        <v>100</v>
      </c>
      <c r="H237" s="291"/>
      <c r="I237" s="187">
        <f>I238</f>
        <v>279.7</v>
      </c>
      <c r="J237" s="187">
        <f>J238</f>
        <v>140.6</v>
      </c>
      <c r="K237" s="187">
        <f>K238</f>
        <v>140.6</v>
      </c>
    </row>
    <row r="238" spans="2:12" ht="12.75" customHeight="1">
      <c r="B238" s="226" t="s">
        <v>270</v>
      </c>
      <c r="C238" s="319"/>
      <c r="D238" s="185" t="s">
        <v>183</v>
      </c>
      <c r="E238" s="185" t="s">
        <v>197</v>
      </c>
      <c r="F238" s="312" t="s">
        <v>336</v>
      </c>
      <c r="G238" s="291">
        <v>120</v>
      </c>
      <c r="H238" s="291">
        <v>2</v>
      </c>
      <c r="I238" s="187">
        <v>279.7</v>
      </c>
      <c r="J238" s="187">
        <v>140.6</v>
      </c>
      <c r="K238" s="187">
        <v>140.6</v>
      </c>
      <c r="L238" s="278">
        <v>18.8</v>
      </c>
    </row>
    <row r="239" spans="2:11" ht="12.75" customHeight="1">
      <c r="B239" s="225" t="s">
        <v>286</v>
      </c>
      <c r="C239" s="319"/>
      <c r="D239" s="185" t="s">
        <v>183</v>
      </c>
      <c r="E239" s="185" t="s">
        <v>197</v>
      </c>
      <c r="F239" s="312" t="s">
        <v>336</v>
      </c>
      <c r="G239" s="291">
        <v>200</v>
      </c>
      <c r="H239" s="291"/>
      <c r="I239" s="187">
        <f>I240</f>
        <v>2280.2</v>
      </c>
      <c r="J239" s="187">
        <f>J240</f>
        <v>0</v>
      </c>
      <c r="K239" s="187">
        <f>K240</f>
        <v>0</v>
      </c>
    </row>
    <row r="240" spans="2:11" ht="14.25" customHeight="1">
      <c r="B240" s="225" t="s">
        <v>288</v>
      </c>
      <c r="C240" s="310"/>
      <c r="D240" s="185" t="s">
        <v>183</v>
      </c>
      <c r="E240" s="185" t="s">
        <v>197</v>
      </c>
      <c r="F240" s="312" t="s">
        <v>336</v>
      </c>
      <c r="G240" s="291">
        <v>240</v>
      </c>
      <c r="H240" s="291"/>
      <c r="I240" s="187">
        <f>I241</f>
        <v>2280.2</v>
      </c>
      <c r="J240" s="187">
        <f>J241</f>
        <v>0</v>
      </c>
      <c r="K240" s="187">
        <f>K241</f>
        <v>0</v>
      </c>
    </row>
    <row r="241" spans="2:17" ht="12.75" customHeight="1">
      <c r="B241" s="226" t="s">
        <v>270</v>
      </c>
      <c r="C241" s="310"/>
      <c r="D241" s="185" t="s">
        <v>183</v>
      </c>
      <c r="E241" s="185" t="s">
        <v>197</v>
      </c>
      <c r="F241" s="312" t="s">
        <v>336</v>
      </c>
      <c r="G241" s="291">
        <v>240</v>
      </c>
      <c r="H241" s="291">
        <v>2</v>
      </c>
      <c r="I241" s="187">
        <v>2280.2</v>
      </c>
      <c r="J241" s="187"/>
      <c r="K241" s="187">
        <v>0</v>
      </c>
      <c r="L241" s="278">
        <v>592</v>
      </c>
      <c r="Q241" s="278">
        <v>200</v>
      </c>
    </row>
    <row r="242" spans="2:11" ht="12.75" customHeight="1">
      <c r="B242" s="226" t="s">
        <v>316</v>
      </c>
      <c r="C242" s="310"/>
      <c r="D242" s="185" t="s">
        <v>183</v>
      </c>
      <c r="E242" s="185" t="s">
        <v>197</v>
      </c>
      <c r="F242" s="312" t="s">
        <v>336</v>
      </c>
      <c r="G242" s="291">
        <v>300</v>
      </c>
      <c r="H242" s="291"/>
      <c r="I242" s="187">
        <f>I245+I244</f>
        <v>280</v>
      </c>
      <c r="J242" s="187">
        <f>J245</f>
        <v>0</v>
      </c>
      <c r="K242" s="187">
        <f>K245</f>
        <v>0</v>
      </c>
    </row>
    <row r="243" spans="2:11" ht="12.75" customHeight="1" hidden="1">
      <c r="B243" s="347" t="s">
        <v>318</v>
      </c>
      <c r="C243" s="310"/>
      <c r="D243" s="185" t="s">
        <v>183</v>
      </c>
      <c r="E243" s="185" t="s">
        <v>197</v>
      </c>
      <c r="F243" s="312" t="s">
        <v>336</v>
      </c>
      <c r="G243" s="291">
        <v>320</v>
      </c>
      <c r="H243" s="291"/>
      <c r="I243" s="187">
        <f>I244</f>
        <v>0</v>
      </c>
      <c r="J243" s="187">
        <f>J244</f>
        <v>0</v>
      </c>
      <c r="K243" s="187">
        <f>K244</f>
        <v>0</v>
      </c>
    </row>
    <row r="244" spans="2:11" ht="12.75" customHeight="1" hidden="1">
      <c r="B244" s="226" t="s">
        <v>270</v>
      </c>
      <c r="C244" s="310"/>
      <c r="D244" s="185" t="s">
        <v>183</v>
      </c>
      <c r="E244" s="185" t="s">
        <v>197</v>
      </c>
      <c r="F244" s="312" t="s">
        <v>336</v>
      </c>
      <c r="G244" s="291">
        <v>320</v>
      </c>
      <c r="H244" s="291">
        <v>2</v>
      </c>
      <c r="I244" s="187"/>
      <c r="J244" s="187"/>
      <c r="K244" s="187"/>
    </row>
    <row r="245" spans="2:11" ht="12.75" customHeight="1">
      <c r="B245" s="226" t="s">
        <v>337</v>
      </c>
      <c r="C245" s="310"/>
      <c r="D245" s="185" t="s">
        <v>183</v>
      </c>
      <c r="E245" s="185" t="s">
        <v>197</v>
      </c>
      <c r="F245" s="312" t="s">
        <v>336</v>
      </c>
      <c r="G245" s="291">
        <v>360</v>
      </c>
      <c r="H245" s="291"/>
      <c r="I245" s="187">
        <f>I246</f>
        <v>280</v>
      </c>
      <c r="J245" s="187">
        <f>J246</f>
        <v>0</v>
      </c>
      <c r="K245" s="187">
        <f>K246</f>
        <v>0</v>
      </c>
    </row>
    <row r="246" spans="2:12" ht="12.75" customHeight="1">
      <c r="B246" s="226" t="s">
        <v>270</v>
      </c>
      <c r="C246" s="310"/>
      <c r="D246" s="185" t="s">
        <v>183</v>
      </c>
      <c r="E246" s="185" t="s">
        <v>197</v>
      </c>
      <c r="F246" s="312" t="s">
        <v>336</v>
      </c>
      <c r="G246" s="291">
        <v>360</v>
      </c>
      <c r="H246" s="291">
        <v>2</v>
      </c>
      <c r="I246" s="187">
        <v>280</v>
      </c>
      <c r="J246" s="187"/>
      <c r="K246" s="187"/>
      <c r="L246" s="278">
        <v>57</v>
      </c>
    </row>
    <row r="247" spans="2:11" ht="12.75" customHeight="1">
      <c r="B247" s="225" t="s">
        <v>290</v>
      </c>
      <c r="C247" s="310"/>
      <c r="D247" s="185" t="s">
        <v>183</v>
      </c>
      <c r="E247" s="185" t="s">
        <v>197</v>
      </c>
      <c r="F247" s="312" t="s">
        <v>336</v>
      </c>
      <c r="G247" s="185" t="s">
        <v>291</v>
      </c>
      <c r="H247" s="185"/>
      <c r="I247" s="187">
        <f>I250+I248</f>
        <v>67.7</v>
      </c>
      <c r="J247" s="187">
        <f>J249</f>
        <v>31.7</v>
      </c>
      <c r="K247" s="187">
        <f>K249</f>
        <v>31.7</v>
      </c>
    </row>
    <row r="248" spans="2:11" ht="12.75" customHeight="1" hidden="1">
      <c r="B248" s="348" t="s">
        <v>338</v>
      </c>
      <c r="C248" s="310"/>
      <c r="D248" s="185" t="s">
        <v>183</v>
      </c>
      <c r="E248" s="185" t="s">
        <v>197</v>
      </c>
      <c r="F248" s="312" t="s">
        <v>336</v>
      </c>
      <c r="G248" s="185" t="s">
        <v>339</v>
      </c>
      <c r="H248" s="185" t="s">
        <v>294</v>
      </c>
      <c r="I248" s="187"/>
      <c r="J248" s="187"/>
      <c r="K248" s="187"/>
    </row>
    <row r="249" spans="2:11" ht="14.25" customHeight="1">
      <c r="B249" s="225" t="s">
        <v>292</v>
      </c>
      <c r="C249" s="310"/>
      <c r="D249" s="185" t="s">
        <v>183</v>
      </c>
      <c r="E249" s="185" t="s">
        <v>197</v>
      </c>
      <c r="F249" s="312" t="s">
        <v>336</v>
      </c>
      <c r="G249" s="185" t="s">
        <v>293</v>
      </c>
      <c r="H249" s="185"/>
      <c r="I249" s="187">
        <f>I250</f>
        <v>67.7</v>
      </c>
      <c r="J249" s="187">
        <f>J250</f>
        <v>31.7</v>
      </c>
      <c r="K249" s="187">
        <f>K250</f>
        <v>31.7</v>
      </c>
    </row>
    <row r="250" spans="2:11" ht="12.75" customHeight="1">
      <c r="B250" s="226" t="s">
        <v>270</v>
      </c>
      <c r="C250" s="303"/>
      <c r="D250" s="185" t="s">
        <v>183</v>
      </c>
      <c r="E250" s="185" t="s">
        <v>197</v>
      </c>
      <c r="F250" s="312" t="s">
        <v>336</v>
      </c>
      <c r="G250" s="185" t="s">
        <v>293</v>
      </c>
      <c r="H250" s="185" t="s">
        <v>294</v>
      </c>
      <c r="I250" s="187">
        <v>67.7</v>
      </c>
      <c r="J250" s="187">
        <v>31.7</v>
      </c>
      <c r="K250" s="187">
        <v>31.7</v>
      </c>
    </row>
    <row r="251" spans="2:11" ht="40.5" customHeight="1">
      <c r="B251" s="320" t="s">
        <v>344</v>
      </c>
      <c r="C251" s="303"/>
      <c r="D251" s="185" t="s">
        <v>183</v>
      </c>
      <c r="E251" s="185" t="s">
        <v>197</v>
      </c>
      <c r="F251" s="185" t="s">
        <v>345</v>
      </c>
      <c r="G251" s="185"/>
      <c r="H251" s="185"/>
      <c r="I251" s="187">
        <f>I252+I255+I258</f>
        <v>11360.800000000001</v>
      </c>
      <c r="J251" s="187">
        <f>J252+J255+J258</f>
        <v>7983.9</v>
      </c>
      <c r="K251" s="187">
        <f>K252+K255+K258</f>
        <v>7954.9</v>
      </c>
    </row>
    <row r="252" spans="2:11" ht="40.5" customHeight="1">
      <c r="B252" s="313" t="s">
        <v>278</v>
      </c>
      <c r="C252" s="310"/>
      <c r="D252" s="185" t="s">
        <v>183</v>
      </c>
      <c r="E252" s="185" t="s">
        <v>197</v>
      </c>
      <c r="F252" s="185" t="s">
        <v>345</v>
      </c>
      <c r="G252" s="185" t="s">
        <v>279</v>
      </c>
      <c r="H252" s="185"/>
      <c r="I252" s="187">
        <f>I253</f>
        <v>5733.6</v>
      </c>
      <c r="J252" s="187">
        <f>J253</f>
        <v>4743.8</v>
      </c>
      <c r="K252" s="187">
        <f>K253</f>
        <v>4905</v>
      </c>
    </row>
    <row r="253" spans="2:11" ht="12.75" customHeight="1">
      <c r="B253" s="226" t="s">
        <v>346</v>
      </c>
      <c r="C253" s="310"/>
      <c r="D253" s="185" t="s">
        <v>183</v>
      </c>
      <c r="E253" s="185" t="s">
        <v>197</v>
      </c>
      <c r="F253" s="185" t="s">
        <v>345</v>
      </c>
      <c r="G253" s="185" t="s">
        <v>347</v>
      </c>
      <c r="H253" s="185"/>
      <c r="I253" s="187">
        <f>I254</f>
        <v>5733.6</v>
      </c>
      <c r="J253" s="187">
        <f>J254</f>
        <v>4743.8</v>
      </c>
      <c r="K253" s="187">
        <f>K254</f>
        <v>4905</v>
      </c>
    </row>
    <row r="254" spans="2:12" ht="12.75" customHeight="1">
      <c r="B254" s="226" t="s">
        <v>270</v>
      </c>
      <c r="C254" s="310"/>
      <c r="D254" s="185" t="s">
        <v>183</v>
      </c>
      <c r="E254" s="185" t="s">
        <v>197</v>
      </c>
      <c r="F254" s="185" t="s">
        <v>345</v>
      </c>
      <c r="G254" s="185" t="s">
        <v>347</v>
      </c>
      <c r="H254" s="185" t="s">
        <v>294</v>
      </c>
      <c r="I254" s="187">
        <v>5733.6</v>
      </c>
      <c r="J254" s="187">
        <v>4743.8</v>
      </c>
      <c r="K254" s="187">
        <v>4905</v>
      </c>
      <c r="L254" s="278">
        <v>144.4</v>
      </c>
    </row>
    <row r="255" spans="2:11" ht="12.75" customHeight="1">
      <c r="B255" s="225" t="s">
        <v>286</v>
      </c>
      <c r="C255" s="321"/>
      <c r="D255" s="185" t="s">
        <v>183</v>
      </c>
      <c r="E255" s="185" t="s">
        <v>197</v>
      </c>
      <c r="F255" s="185" t="s">
        <v>345</v>
      </c>
      <c r="G255" s="185" t="s">
        <v>287</v>
      </c>
      <c r="H255" s="185"/>
      <c r="I255" s="187">
        <f>I256</f>
        <v>5613.3</v>
      </c>
      <c r="J255" s="187">
        <f>J256</f>
        <v>3230.1</v>
      </c>
      <c r="K255" s="187">
        <f>K256</f>
        <v>3039.9</v>
      </c>
    </row>
    <row r="256" spans="2:11" ht="12.75" customHeight="1">
      <c r="B256" s="225" t="s">
        <v>288</v>
      </c>
      <c r="C256" s="310"/>
      <c r="D256" s="185" t="s">
        <v>183</v>
      </c>
      <c r="E256" s="185" t="s">
        <v>197</v>
      </c>
      <c r="F256" s="185" t="s">
        <v>345</v>
      </c>
      <c r="G256" s="185" t="s">
        <v>289</v>
      </c>
      <c r="H256" s="185"/>
      <c r="I256" s="187">
        <f>I257</f>
        <v>5613.3</v>
      </c>
      <c r="J256" s="187">
        <f>J257</f>
        <v>3230.1</v>
      </c>
      <c r="K256" s="187">
        <f>K257</f>
        <v>3039.9</v>
      </c>
    </row>
    <row r="257" spans="2:12" ht="12.75" customHeight="1">
      <c r="B257" s="226" t="s">
        <v>270</v>
      </c>
      <c r="C257" s="303"/>
      <c r="D257" s="185" t="s">
        <v>183</v>
      </c>
      <c r="E257" s="185" t="s">
        <v>197</v>
      </c>
      <c r="F257" s="185" t="s">
        <v>345</v>
      </c>
      <c r="G257" s="185" t="s">
        <v>289</v>
      </c>
      <c r="H257" s="185" t="s">
        <v>294</v>
      </c>
      <c r="I257" s="187">
        <v>5613.3</v>
      </c>
      <c r="J257" s="187">
        <v>3230.1</v>
      </c>
      <c r="K257" s="187">
        <v>3039.9</v>
      </c>
      <c r="L257" s="278">
        <v>475</v>
      </c>
    </row>
    <row r="258" spans="2:11" ht="12.75" customHeight="1">
      <c r="B258" s="225" t="s">
        <v>290</v>
      </c>
      <c r="C258" s="303"/>
      <c r="D258" s="185" t="s">
        <v>183</v>
      </c>
      <c r="E258" s="185" t="s">
        <v>197</v>
      </c>
      <c r="F258" s="185" t="s">
        <v>345</v>
      </c>
      <c r="G258" s="185" t="s">
        <v>291</v>
      </c>
      <c r="H258" s="185"/>
      <c r="I258" s="187">
        <f>I260+I259</f>
        <v>13.9</v>
      </c>
      <c r="J258" s="187">
        <f>J260</f>
        <v>10</v>
      </c>
      <c r="K258" s="187">
        <f>K260</f>
        <v>10</v>
      </c>
    </row>
    <row r="259" spans="2:11" ht="12.75" customHeight="1">
      <c r="B259" s="348" t="s">
        <v>338</v>
      </c>
      <c r="C259" s="303"/>
      <c r="D259" s="185" t="s">
        <v>183</v>
      </c>
      <c r="E259" s="185" t="s">
        <v>197</v>
      </c>
      <c r="F259" s="185" t="s">
        <v>345</v>
      </c>
      <c r="G259" s="185" t="s">
        <v>339</v>
      </c>
      <c r="H259" s="185" t="s">
        <v>294</v>
      </c>
      <c r="I259" s="187"/>
      <c r="J259" s="187"/>
      <c r="K259" s="187"/>
    </row>
    <row r="260" spans="2:11" ht="14.25" customHeight="1">
      <c r="B260" s="225" t="s">
        <v>292</v>
      </c>
      <c r="C260" s="310"/>
      <c r="D260" s="185" t="s">
        <v>183</v>
      </c>
      <c r="E260" s="185" t="s">
        <v>197</v>
      </c>
      <c r="F260" s="185" t="s">
        <v>345</v>
      </c>
      <c r="G260" s="185" t="s">
        <v>293</v>
      </c>
      <c r="H260" s="185"/>
      <c r="I260" s="187">
        <f>I261</f>
        <v>13.9</v>
      </c>
      <c r="J260" s="187">
        <f>J261</f>
        <v>10</v>
      </c>
      <c r="K260" s="187">
        <f>K261</f>
        <v>10</v>
      </c>
    </row>
    <row r="261" spans="2:11" ht="12.75" customHeight="1">
      <c r="B261" s="226" t="s">
        <v>270</v>
      </c>
      <c r="C261" s="310"/>
      <c r="D261" s="185" t="s">
        <v>183</v>
      </c>
      <c r="E261" s="185" t="s">
        <v>197</v>
      </c>
      <c r="F261" s="185" t="s">
        <v>345</v>
      </c>
      <c r="G261" s="185" t="s">
        <v>293</v>
      </c>
      <c r="H261" s="185" t="s">
        <v>294</v>
      </c>
      <c r="I261" s="187">
        <v>13.9</v>
      </c>
      <c r="J261" s="187">
        <v>10</v>
      </c>
      <c r="K261" s="187">
        <v>10</v>
      </c>
    </row>
    <row r="262" spans="2:11" ht="85.5">
      <c r="B262" s="184" t="s">
        <v>348</v>
      </c>
      <c r="C262" s="321"/>
      <c r="D262" s="185" t="s">
        <v>183</v>
      </c>
      <c r="E262" s="185" t="s">
        <v>197</v>
      </c>
      <c r="F262" s="186" t="s">
        <v>275</v>
      </c>
      <c r="G262" s="185"/>
      <c r="H262" s="185"/>
      <c r="I262" s="187">
        <f>I263</f>
        <v>421</v>
      </c>
      <c r="J262" s="187">
        <f>J263</f>
        <v>0</v>
      </c>
      <c r="K262" s="187">
        <f>K263</f>
        <v>0</v>
      </c>
    </row>
    <row r="263" spans="2:11" ht="12.75" customHeight="1">
      <c r="B263" s="188" t="s">
        <v>286</v>
      </c>
      <c r="C263" s="321"/>
      <c r="D263" s="185" t="s">
        <v>183</v>
      </c>
      <c r="E263" s="185" t="s">
        <v>197</v>
      </c>
      <c r="F263" s="186" t="s">
        <v>349</v>
      </c>
      <c r="G263" s="185" t="s">
        <v>287</v>
      </c>
      <c r="H263" s="185"/>
      <c r="I263" s="187">
        <f>I264</f>
        <v>421</v>
      </c>
      <c r="J263" s="187">
        <f>J264</f>
        <v>0</v>
      </c>
      <c r="K263" s="187">
        <f>K264</f>
        <v>0</v>
      </c>
    </row>
    <row r="264" spans="2:11" ht="12.75" customHeight="1">
      <c r="B264" s="188" t="s">
        <v>288</v>
      </c>
      <c r="C264" s="321"/>
      <c r="D264" s="185" t="s">
        <v>183</v>
      </c>
      <c r="E264" s="185" t="s">
        <v>197</v>
      </c>
      <c r="F264" s="186" t="s">
        <v>349</v>
      </c>
      <c r="G264" s="185" t="s">
        <v>289</v>
      </c>
      <c r="H264" s="185"/>
      <c r="I264" s="187">
        <f>I265</f>
        <v>421</v>
      </c>
      <c r="J264" s="187">
        <f>J265</f>
        <v>0</v>
      </c>
      <c r="K264" s="187">
        <f>K265</f>
        <v>0</v>
      </c>
    </row>
    <row r="265" spans="2:12" ht="12.75" customHeight="1">
      <c r="B265" s="189" t="s">
        <v>272</v>
      </c>
      <c r="C265" s="321"/>
      <c r="D265" s="185" t="s">
        <v>183</v>
      </c>
      <c r="E265" s="185" t="s">
        <v>197</v>
      </c>
      <c r="F265" s="186" t="s">
        <v>349</v>
      </c>
      <c r="G265" s="185" t="s">
        <v>289</v>
      </c>
      <c r="H265" s="185" t="s">
        <v>304</v>
      </c>
      <c r="I265" s="187">
        <v>421</v>
      </c>
      <c r="J265" s="187"/>
      <c r="K265" s="187"/>
      <c r="L265" s="278">
        <v>421</v>
      </c>
    </row>
    <row r="266" spans="2:11" ht="13.5" customHeight="1">
      <c r="B266" s="299" t="s">
        <v>202</v>
      </c>
      <c r="C266" s="310"/>
      <c r="D266" s="305" t="s">
        <v>203</v>
      </c>
      <c r="E266" s="305"/>
      <c r="F266" s="305"/>
      <c r="G266" s="305"/>
      <c r="H266" s="305"/>
      <c r="I266" s="298">
        <f>I267+I274</f>
        <v>47085.3</v>
      </c>
      <c r="J266" s="298">
        <f>J267+J274</f>
        <v>24164.8</v>
      </c>
      <c r="K266" s="298">
        <f>K267+K274</f>
        <v>23390.4</v>
      </c>
    </row>
    <row r="267" spans="2:11" ht="14.25" customHeight="1">
      <c r="B267" s="349" t="s">
        <v>204</v>
      </c>
      <c r="C267" s="321"/>
      <c r="D267" s="308" t="s">
        <v>203</v>
      </c>
      <c r="E267" s="308" t="s">
        <v>205</v>
      </c>
      <c r="F267" s="185"/>
      <c r="G267" s="185"/>
      <c r="H267" s="185"/>
      <c r="I267" s="187">
        <f aca="true" t="shared" si="3" ref="I267:I272">I268</f>
        <v>1375</v>
      </c>
      <c r="J267" s="187">
        <f aca="true" t="shared" si="4" ref="J267:J272">J268</f>
        <v>910.1</v>
      </c>
      <c r="K267" s="187">
        <f aca="true" t="shared" si="5" ref="K267:K272">K268</f>
        <v>920.4</v>
      </c>
    </row>
    <row r="268" spans="2:11" ht="12.75" customHeight="1">
      <c r="B268" s="346" t="s">
        <v>274</v>
      </c>
      <c r="C268" s="321"/>
      <c r="D268" s="185" t="s">
        <v>203</v>
      </c>
      <c r="E268" s="185" t="s">
        <v>205</v>
      </c>
      <c r="F268" s="312" t="s">
        <v>275</v>
      </c>
      <c r="G268" s="185"/>
      <c r="H268" s="185"/>
      <c r="I268" s="187">
        <f t="shared" si="3"/>
        <v>1375</v>
      </c>
      <c r="J268" s="187">
        <f t="shared" si="4"/>
        <v>910.1</v>
      </c>
      <c r="K268" s="187">
        <f t="shared" si="5"/>
        <v>920.4</v>
      </c>
    </row>
    <row r="269" spans="2:11" ht="12.75" customHeight="1">
      <c r="B269" s="346" t="s">
        <v>357</v>
      </c>
      <c r="C269" s="310"/>
      <c r="D269" s="185" t="s">
        <v>203</v>
      </c>
      <c r="E269" s="185" t="s">
        <v>205</v>
      </c>
      <c r="F269" s="90" t="s">
        <v>336</v>
      </c>
      <c r="G269" s="185"/>
      <c r="H269" s="185"/>
      <c r="I269" s="187">
        <f t="shared" si="3"/>
        <v>1375</v>
      </c>
      <c r="J269" s="187">
        <f t="shared" si="4"/>
        <v>910.1</v>
      </c>
      <c r="K269" s="187">
        <f t="shared" si="5"/>
        <v>920.4</v>
      </c>
    </row>
    <row r="270" spans="2:11" ht="27.75" customHeight="1">
      <c r="B270" s="350" t="s">
        <v>335</v>
      </c>
      <c r="C270" s="303"/>
      <c r="D270" s="185" t="s">
        <v>203</v>
      </c>
      <c r="E270" s="185" t="s">
        <v>205</v>
      </c>
      <c r="F270" s="90" t="s">
        <v>336</v>
      </c>
      <c r="G270" s="185"/>
      <c r="H270" s="185"/>
      <c r="I270" s="187">
        <f t="shared" si="3"/>
        <v>1375</v>
      </c>
      <c r="J270" s="187">
        <f t="shared" si="4"/>
        <v>910.1</v>
      </c>
      <c r="K270" s="187">
        <f t="shared" si="5"/>
        <v>920.4</v>
      </c>
    </row>
    <row r="271" spans="2:11" ht="12.75" customHeight="1">
      <c r="B271" s="225" t="s">
        <v>286</v>
      </c>
      <c r="C271" s="303"/>
      <c r="D271" s="185" t="s">
        <v>203</v>
      </c>
      <c r="E271" s="185" t="s">
        <v>205</v>
      </c>
      <c r="F271" s="90" t="s">
        <v>336</v>
      </c>
      <c r="G271" s="185" t="s">
        <v>287</v>
      </c>
      <c r="H271" s="185"/>
      <c r="I271" s="187">
        <f t="shared" si="3"/>
        <v>1375</v>
      </c>
      <c r="J271" s="187">
        <f t="shared" si="4"/>
        <v>910.1</v>
      </c>
      <c r="K271" s="187">
        <f t="shared" si="5"/>
        <v>920.4</v>
      </c>
    </row>
    <row r="272" spans="2:11" ht="14.25" customHeight="1">
      <c r="B272" s="225" t="s">
        <v>288</v>
      </c>
      <c r="C272" s="310"/>
      <c r="D272" s="185" t="s">
        <v>203</v>
      </c>
      <c r="E272" s="185" t="s">
        <v>205</v>
      </c>
      <c r="F272" s="90" t="s">
        <v>336</v>
      </c>
      <c r="G272" s="185" t="s">
        <v>289</v>
      </c>
      <c r="H272" s="185"/>
      <c r="I272" s="187">
        <f t="shared" si="3"/>
        <v>1375</v>
      </c>
      <c r="J272" s="187">
        <f t="shared" si="4"/>
        <v>910.1</v>
      </c>
      <c r="K272" s="187">
        <f t="shared" si="5"/>
        <v>920.4</v>
      </c>
    </row>
    <row r="273" spans="2:11" ht="12" customHeight="1">
      <c r="B273" s="226" t="s">
        <v>270</v>
      </c>
      <c r="C273" s="310"/>
      <c r="D273" s="185" t="s">
        <v>203</v>
      </c>
      <c r="E273" s="185" t="s">
        <v>205</v>
      </c>
      <c r="F273" s="90" t="s">
        <v>336</v>
      </c>
      <c r="G273" s="185" t="s">
        <v>289</v>
      </c>
      <c r="H273" s="185">
        <v>2</v>
      </c>
      <c r="I273" s="187">
        <v>1375</v>
      </c>
      <c r="J273" s="187">
        <v>910.1</v>
      </c>
      <c r="K273" s="187">
        <v>920.4</v>
      </c>
    </row>
    <row r="274" spans="2:11" ht="12.75" customHeight="1">
      <c r="B274" s="322" t="s">
        <v>206</v>
      </c>
      <c r="C274" s="310"/>
      <c r="D274" s="308" t="s">
        <v>203</v>
      </c>
      <c r="E274" s="308" t="s">
        <v>207</v>
      </c>
      <c r="F274" s="185"/>
      <c r="G274" s="185"/>
      <c r="H274" s="185"/>
      <c r="I274" s="187">
        <f>I275</f>
        <v>45710.3</v>
      </c>
      <c r="J274" s="187">
        <f>J275</f>
        <v>23254.7</v>
      </c>
      <c r="K274" s="187">
        <f>K275</f>
        <v>22470</v>
      </c>
    </row>
    <row r="275" spans="2:11" ht="27.75" customHeight="1">
      <c r="B275" s="323" t="s">
        <v>358</v>
      </c>
      <c r="C275" s="310"/>
      <c r="D275" s="185" t="s">
        <v>203</v>
      </c>
      <c r="E275" s="185" t="s">
        <v>207</v>
      </c>
      <c r="F275" s="324" t="s">
        <v>359</v>
      </c>
      <c r="G275" s="185"/>
      <c r="H275" s="185"/>
      <c r="I275" s="187">
        <f>I276+I281+I285+I294+I298+I302</f>
        <v>45710.3</v>
      </c>
      <c r="J275" s="187">
        <f>J276+J281+J285+J294+J298+J302</f>
        <v>23254.7</v>
      </c>
      <c r="K275" s="187">
        <f>K276+K281+K285+K294+K298+K302</f>
        <v>22470</v>
      </c>
    </row>
    <row r="276" spans="2:11" ht="12.75" customHeight="1" hidden="1">
      <c r="B276" s="351" t="s">
        <v>360</v>
      </c>
      <c r="C276" s="310"/>
      <c r="D276" s="185" t="s">
        <v>203</v>
      </c>
      <c r="E276" s="185" t="s">
        <v>207</v>
      </c>
      <c r="F276" s="324" t="s">
        <v>361</v>
      </c>
      <c r="G276" s="185"/>
      <c r="H276" s="185"/>
      <c r="I276" s="187">
        <f>I278</f>
        <v>0</v>
      </c>
      <c r="J276" s="187">
        <f>J278</f>
        <v>0</v>
      </c>
      <c r="K276" s="187">
        <f>K278</f>
        <v>0</v>
      </c>
    </row>
    <row r="277" spans="2:11" ht="14.25" customHeight="1" hidden="1">
      <c r="B277" s="352"/>
      <c r="C277" s="310"/>
      <c r="D277" s="185"/>
      <c r="E277" s="185"/>
      <c r="F277" s="324"/>
      <c r="G277" s="185"/>
      <c r="H277" s="185"/>
      <c r="I277" s="187"/>
      <c r="J277" s="187"/>
      <c r="K277" s="187"/>
    </row>
    <row r="278" spans="2:11" ht="12.75" customHeight="1" hidden="1">
      <c r="B278" s="225" t="s">
        <v>286</v>
      </c>
      <c r="C278" s="310"/>
      <c r="D278" s="185" t="s">
        <v>203</v>
      </c>
      <c r="E278" s="185" t="s">
        <v>207</v>
      </c>
      <c r="F278" s="324" t="s">
        <v>361</v>
      </c>
      <c r="G278" s="185" t="s">
        <v>287</v>
      </c>
      <c r="H278" s="185"/>
      <c r="I278" s="187">
        <f>I279</f>
        <v>0</v>
      </c>
      <c r="J278" s="187">
        <f>J279</f>
        <v>0</v>
      </c>
      <c r="K278" s="187">
        <f>K279</f>
        <v>0</v>
      </c>
    </row>
    <row r="279" spans="2:11" ht="12.75" customHeight="1" hidden="1">
      <c r="B279" s="225" t="s">
        <v>288</v>
      </c>
      <c r="C279" s="310"/>
      <c r="D279" s="185" t="s">
        <v>203</v>
      </c>
      <c r="E279" s="185" t="s">
        <v>207</v>
      </c>
      <c r="F279" s="324" t="s">
        <v>361</v>
      </c>
      <c r="G279" s="185" t="s">
        <v>289</v>
      </c>
      <c r="H279" s="185"/>
      <c r="I279" s="187">
        <f>I280</f>
        <v>0</v>
      </c>
      <c r="J279" s="187">
        <f>J280</f>
        <v>0</v>
      </c>
      <c r="K279" s="187">
        <f>K280</f>
        <v>0</v>
      </c>
    </row>
    <row r="280" spans="2:11" ht="13.5" customHeight="1" hidden="1">
      <c r="B280" s="226" t="s">
        <v>270</v>
      </c>
      <c r="C280" s="310"/>
      <c r="D280" s="185" t="s">
        <v>203</v>
      </c>
      <c r="E280" s="185" t="s">
        <v>207</v>
      </c>
      <c r="F280" s="324" t="s">
        <v>361</v>
      </c>
      <c r="G280" s="185" t="s">
        <v>289</v>
      </c>
      <c r="H280" s="185" t="s">
        <v>294</v>
      </c>
      <c r="I280" s="187"/>
      <c r="J280" s="187"/>
      <c r="K280" s="187"/>
    </row>
    <row r="281" spans="2:11" ht="26.25" customHeight="1" hidden="1">
      <c r="B281" s="325" t="s">
        <v>362</v>
      </c>
      <c r="C281" s="310"/>
      <c r="D281" s="185" t="s">
        <v>203</v>
      </c>
      <c r="E281" s="185" t="s">
        <v>207</v>
      </c>
      <c r="F281" s="324" t="s">
        <v>363</v>
      </c>
      <c r="G281" s="185"/>
      <c r="H281" s="185"/>
      <c r="I281" s="187">
        <f>I282</f>
        <v>0</v>
      </c>
      <c r="J281" s="187">
        <f>J282</f>
        <v>0</v>
      </c>
      <c r="K281" s="187">
        <f>K282</f>
        <v>0</v>
      </c>
    </row>
    <row r="282" spans="2:11" ht="15" customHeight="1" hidden="1">
      <c r="B282" s="225" t="s">
        <v>286</v>
      </c>
      <c r="C282" s="310"/>
      <c r="D282" s="185" t="s">
        <v>203</v>
      </c>
      <c r="E282" s="185" t="s">
        <v>207</v>
      </c>
      <c r="F282" s="324" t="s">
        <v>363</v>
      </c>
      <c r="G282" s="185" t="s">
        <v>287</v>
      </c>
      <c r="H282" s="185"/>
      <c r="I282" s="187">
        <f>I283</f>
        <v>0</v>
      </c>
      <c r="J282" s="187">
        <f>J283</f>
        <v>0</v>
      </c>
      <c r="K282" s="187">
        <f>K283</f>
        <v>0</v>
      </c>
    </row>
    <row r="283" spans="2:11" ht="12.75" customHeight="1" hidden="1">
      <c r="B283" s="225" t="s">
        <v>288</v>
      </c>
      <c r="C283" s="303"/>
      <c r="D283" s="185" t="s">
        <v>203</v>
      </c>
      <c r="E283" s="185" t="s">
        <v>207</v>
      </c>
      <c r="F283" s="324" t="s">
        <v>363</v>
      </c>
      <c r="G283" s="185" t="s">
        <v>289</v>
      </c>
      <c r="H283" s="185"/>
      <c r="I283" s="187">
        <f>I284</f>
        <v>0</v>
      </c>
      <c r="J283" s="187">
        <f>J284</f>
        <v>0</v>
      </c>
      <c r="K283" s="187">
        <f>K284</f>
        <v>0</v>
      </c>
    </row>
    <row r="284" spans="2:11" ht="12.75" customHeight="1" hidden="1">
      <c r="B284" s="226" t="s">
        <v>270</v>
      </c>
      <c r="C284" s="303"/>
      <c r="D284" s="185" t="s">
        <v>203</v>
      </c>
      <c r="E284" s="185" t="s">
        <v>207</v>
      </c>
      <c r="F284" s="324" t="s">
        <v>363</v>
      </c>
      <c r="G284" s="185" t="s">
        <v>289</v>
      </c>
      <c r="H284" s="185" t="s">
        <v>294</v>
      </c>
      <c r="I284" s="187"/>
      <c r="J284" s="187"/>
      <c r="K284" s="187"/>
    </row>
    <row r="285" spans="2:11" ht="14.25" customHeight="1">
      <c r="B285" s="346" t="s">
        <v>364</v>
      </c>
      <c r="C285" s="310"/>
      <c r="D285" s="185" t="s">
        <v>203</v>
      </c>
      <c r="E285" s="185" t="s">
        <v>207</v>
      </c>
      <c r="F285" s="324" t="s">
        <v>615</v>
      </c>
      <c r="G285" s="185"/>
      <c r="H285" s="185"/>
      <c r="I285" s="187">
        <f>I286+I290</f>
        <v>45460.3</v>
      </c>
      <c r="J285" s="187">
        <f>J286+J290</f>
        <v>23004.7</v>
      </c>
      <c r="K285" s="187">
        <f>K286+K290</f>
        <v>22220</v>
      </c>
    </row>
    <row r="286" spans="2:11" ht="15" customHeight="1">
      <c r="B286" s="225" t="s">
        <v>286</v>
      </c>
      <c r="C286" s="310"/>
      <c r="D286" s="185" t="s">
        <v>203</v>
      </c>
      <c r="E286" s="185" t="s">
        <v>207</v>
      </c>
      <c r="F286" s="324" t="s">
        <v>365</v>
      </c>
      <c r="G286" s="185" t="s">
        <v>287</v>
      </c>
      <c r="H286" s="185"/>
      <c r="I286" s="187">
        <f>I287</f>
        <v>25.8</v>
      </c>
      <c r="J286" s="187">
        <f>J287</f>
        <v>0</v>
      </c>
      <c r="K286" s="187">
        <f>K287</f>
        <v>0</v>
      </c>
    </row>
    <row r="287" spans="2:11" ht="12.75" customHeight="1">
      <c r="B287" s="225" t="s">
        <v>288</v>
      </c>
      <c r="C287" s="310"/>
      <c r="D287" s="185" t="s">
        <v>203</v>
      </c>
      <c r="E287" s="185" t="s">
        <v>207</v>
      </c>
      <c r="F287" s="324" t="s">
        <v>365</v>
      </c>
      <c r="G287" s="185" t="s">
        <v>289</v>
      </c>
      <c r="H287" s="185"/>
      <c r="I287" s="187">
        <f>I288</f>
        <v>25.8</v>
      </c>
      <c r="J287" s="187">
        <f>J288</f>
        <v>0</v>
      </c>
      <c r="K287" s="187">
        <f>K288</f>
        <v>0</v>
      </c>
    </row>
    <row r="288" spans="2:11" ht="12.75" customHeight="1">
      <c r="B288" s="226" t="s">
        <v>270</v>
      </c>
      <c r="C288" s="310"/>
      <c r="D288" s="185" t="s">
        <v>203</v>
      </c>
      <c r="E288" s="185" t="s">
        <v>207</v>
      </c>
      <c r="F288" s="324" t="s">
        <v>365</v>
      </c>
      <c r="G288" s="185" t="s">
        <v>289</v>
      </c>
      <c r="H288" s="185" t="s">
        <v>294</v>
      </c>
      <c r="I288" s="187">
        <v>25.8</v>
      </c>
      <c r="J288" s="187"/>
      <c r="K288" s="187"/>
    </row>
    <row r="289" spans="2:11" ht="27.75" customHeight="1">
      <c r="B289" s="313" t="s">
        <v>366</v>
      </c>
      <c r="C289" s="310"/>
      <c r="D289" s="185" t="s">
        <v>203</v>
      </c>
      <c r="E289" s="185" t="s">
        <v>207</v>
      </c>
      <c r="F289" s="324" t="s">
        <v>615</v>
      </c>
      <c r="G289" s="185"/>
      <c r="H289" s="185"/>
      <c r="I289" s="187">
        <f>I290</f>
        <v>45434.5</v>
      </c>
      <c r="J289" s="187">
        <f>J290</f>
        <v>23004.7</v>
      </c>
      <c r="K289" s="187">
        <f>K290</f>
        <v>22220</v>
      </c>
    </row>
    <row r="290" spans="2:11" ht="14.25" customHeight="1">
      <c r="B290" s="225" t="s">
        <v>286</v>
      </c>
      <c r="C290" s="310"/>
      <c r="D290" s="185" t="s">
        <v>203</v>
      </c>
      <c r="E290" s="185" t="s">
        <v>207</v>
      </c>
      <c r="F290" s="324" t="s">
        <v>367</v>
      </c>
      <c r="G290" s="185" t="s">
        <v>287</v>
      </c>
      <c r="H290" s="185"/>
      <c r="I290" s="187">
        <f>I291</f>
        <v>45434.5</v>
      </c>
      <c r="J290" s="187">
        <f>J291</f>
        <v>23004.7</v>
      </c>
      <c r="K290" s="187">
        <f>K291</f>
        <v>22220</v>
      </c>
    </row>
    <row r="291" spans="2:11" ht="12.75" customHeight="1">
      <c r="B291" s="225" t="s">
        <v>288</v>
      </c>
      <c r="C291" s="310"/>
      <c r="D291" s="185" t="s">
        <v>203</v>
      </c>
      <c r="E291" s="185" t="s">
        <v>207</v>
      </c>
      <c r="F291" s="324" t="s">
        <v>367</v>
      </c>
      <c r="G291" s="185" t="s">
        <v>289</v>
      </c>
      <c r="H291" s="185"/>
      <c r="I291" s="187">
        <f>I293+I292</f>
        <v>45434.5</v>
      </c>
      <c r="J291" s="187">
        <f>J293+J292</f>
        <v>23004.7</v>
      </c>
      <c r="K291" s="187">
        <f>K293+K292</f>
        <v>22220</v>
      </c>
    </row>
    <row r="292" spans="2:15" ht="15" customHeight="1">
      <c r="B292" s="226" t="s">
        <v>270</v>
      </c>
      <c r="C292" s="310"/>
      <c r="D292" s="185" t="s">
        <v>203</v>
      </c>
      <c r="E292" s="185" t="s">
        <v>207</v>
      </c>
      <c r="F292" s="324" t="s">
        <v>367</v>
      </c>
      <c r="G292" s="185" t="s">
        <v>289</v>
      </c>
      <c r="H292" s="185" t="s">
        <v>294</v>
      </c>
      <c r="I292" s="187">
        <v>634.5</v>
      </c>
      <c r="J292" s="187">
        <v>1004.7</v>
      </c>
      <c r="K292" s="187">
        <v>220</v>
      </c>
      <c r="O292" s="513"/>
    </row>
    <row r="293" spans="2:15" ht="12.75" customHeight="1">
      <c r="B293" s="226" t="s">
        <v>271</v>
      </c>
      <c r="C293" s="310"/>
      <c r="D293" s="185" t="s">
        <v>203</v>
      </c>
      <c r="E293" s="185" t="s">
        <v>207</v>
      </c>
      <c r="F293" s="324" t="s">
        <v>368</v>
      </c>
      <c r="G293" s="185" t="s">
        <v>289</v>
      </c>
      <c r="H293" s="185" t="s">
        <v>326</v>
      </c>
      <c r="I293" s="187">
        <v>44800</v>
      </c>
      <c r="J293" s="187">
        <v>22000</v>
      </c>
      <c r="K293" s="187">
        <v>22000</v>
      </c>
      <c r="O293" s="513"/>
    </row>
    <row r="294" spans="2:15" ht="27.75" customHeight="1">
      <c r="B294" s="325" t="s">
        <v>370</v>
      </c>
      <c r="C294" s="310"/>
      <c r="D294" s="185" t="s">
        <v>203</v>
      </c>
      <c r="E294" s="185" t="s">
        <v>207</v>
      </c>
      <c r="F294" s="324" t="s">
        <v>371</v>
      </c>
      <c r="G294" s="185"/>
      <c r="H294" s="185"/>
      <c r="I294" s="187">
        <f>I295</f>
        <v>250</v>
      </c>
      <c r="J294" s="187">
        <f>J295</f>
        <v>250</v>
      </c>
      <c r="K294" s="187">
        <f>K295</f>
        <v>250</v>
      </c>
      <c r="O294" s="513"/>
    </row>
    <row r="295" spans="2:15" ht="14.25" customHeight="1">
      <c r="B295" s="225" t="s">
        <v>286</v>
      </c>
      <c r="C295" s="310"/>
      <c r="D295" s="185" t="s">
        <v>203</v>
      </c>
      <c r="E295" s="185" t="s">
        <v>207</v>
      </c>
      <c r="F295" s="324" t="s">
        <v>371</v>
      </c>
      <c r="G295" s="185" t="s">
        <v>287</v>
      </c>
      <c r="H295" s="185"/>
      <c r="I295" s="187">
        <f>I296</f>
        <v>250</v>
      </c>
      <c r="J295" s="187">
        <f>J296</f>
        <v>250</v>
      </c>
      <c r="K295" s="187">
        <f>K296</f>
        <v>250</v>
      </c>
      <c r="O295" s="513"/>
    </row>
    <row r="296" spans="2:15" ht="12.75" customHeight="1">
      <c r="B296" s="225" t="s">
        <v>288</v>
      </c>
      <c r="C296" s="310"/>
      <c r="D296" s="185" t="s">
        <v>203</v>
      </c>
      <c r="E296" s="185" t="s">
        <v>207</v>
      </c>
      <c r="F296" s="324" t="s">
        <v>371</v>
      </c>
      <c r="G296" s="185" t="s">
        <v>289</v>
      </c>
      <c r="H296" s="185"/>
      <c r="I296" s="187">
        <f>I297</f>
        <v>250</v>
      </c>
      <c r="J296" s="187">
        <f>J297</f>
        <v>250</v>
      </c>
      <c r="K296" s="187">
        <f>K297</f>
        <v>250</v>
      </c>
      <c r="O296" s="513"/>
    </row>
    <row r="297" spans="2:15" ht="15" customHeight="1">
      <c r="B297" s="226" t="s">
        <v>270</v>
      </c>
      <c r="C297" s="310"/>
      <c r="D297" s="185" t="s">
        <v>203</v>
      </c>
      <c r="E297" s="185" t="s">
        <v>207</v>
      </c>
      <c r="F297" s="324" t="s">
        <v>371</v>
      </c>
      <c r="G297" s="185" t="s">
        <v>289</v>
      </c>
      <c r="H297" s="185" t="s">
        <v>294</v>
      </c>
      <c r="I297" s="187">
        <v>250</v>
      </c>
      <c r="J297" s="187">
        <v>250</v>
      </c>
      <c r="K297" s="187">
        <v>250</v>
      </c>
      <c r="O297" s="513"/>
    </row>
    <row r="298" spans="2:11" ht="12.75" customHeight="1" hidden="1">
      <c r="B298" s="340" t="s">
        <v>372</v>
      </c>
      <c r="C298" s="310"/>
      <c r="D298" s="185" t="s">
        <v>203</v>
      </c>
      <c r="E298" s="185" t="s">
        <v>207</v>
      </c>
      <c r="F298" s="324" t="s">
        <v>373</v>
      </c>
      <c r="G298" s="185"/>
      <c r="H298" s="185"/>
      <c r="I298" s="187">
        <f>I299</f>
        <v>0</v>
      </c>
      <c r="J298" s="187"/>
      <c r="K298" s="187"/>
    </row>
    <row r="299" spans="2:11" ht="12.75" customHeight="1" hidden="1">
      <c r="B299" s="346" t="s">
        <v>352</v>
      </c>
      <c r="C299" s="310"/>
      <c r="D299" s="185" t="s">
        <v>203</v>
      </c>
      <c r="E299" s="185" t="s">
        <v>207</v>
      </c>
      <c r="F299" s="324" t="s">
        <v>373</v>
      </c>
      <c r="G299" s="185" t="s">
        <v>353</v>
      </c>
      <c r="H299" s="185"/>
      <c r="I299" s="187">
        <f>I300</f>
        <v>0</v>
      </c>
      <c r="J299" s="187"/>
      <c r="K299" s="187"/>
    </row>
    <row r="300" spans="2:11" ht="14.25" customHeight="1" hidden="1">
      <c r="B300" s="346" t="s">
        <v>153</v>
      </c>
      <c r="C300" s="310"/>
      <c r="D300" s="185" t="s">
        <v>203</v>
      </c>
      <c r="E300" s="185" t="s">
        <v>207</v>
      </c>
      <c r="F300" s="324" t="s">
        <v>373</v>
      </c>
      <c r="G300" s="185" t="s">
        <v>369</v>
      </c>
      <c r="H300" s="185"/>
      <c r="I300" s="187">
        <f>I301</f>
        <v>0</v>
      </c>
      <c r="J300" s="187"/>
      <c r="K300" s="187"/>
    </row>
    <row r="301" spans="2:11" ht="12.75" customHeight="1" hidden="1">
      <c r="B301" s="226" t="s">
        <v>270</v>
      </c>
      <c r="C301" s="319"/>
      <c r="D301" s="185" t="s">
        <v>203</v>
      </c>
      <c r="E301" s="185" t="s">
        <v>207</v>
      </c>
      <c r="F301" s="324" t="s">
        <v>373</v>
      </c>
      <c r="G301" s="185" t="s">
        <v>369</v>
      </c>
      <c r="H301" s="185" t="s">
        <v>294</v>
      </c>
      <c r="I301" s="187"/>
      <c r="J301" s="187"/>
      <c r="K301" s="187"/>
    </row>
    <row r="302" spans="2:11" ht="27.75" customHeight="1" hidden="1">
      <c r="B302" s="325" t="s">
        <v>374</v>
      </c>
      <c r="C302" s="319"/>
      <c r="D302" s="185" t="s">
        <v>203</v>
      </c>
      <c r="E302" s="185" t="s">
        <v>207</v>
      </c>
      <c r="F302" s="324" t="s">
        <v>375</v>
      </c>
      <c r="G302" s="185"/>
      <c r="H302" s="185"/>
      <c r="I302" s="187">
        <f>I303</f>
        <v>0</v>
      </c>
      <c r="J302" s="187">
        <f>J303</f>
        <v>0</v>
      </c>
      <c r="K302" s="187">
        <f>K303</f>
        <v>0</v>
      </c>
    </row>
    <row r="303" spans="2:11" ht="12.75" customHeight="1" hidden="1">
      <c r="B303" s="225" t="s">
        <v>286</v>
      </c>
      <c r="C303" s="319"/>
      <c r="D303" s="185" t="s">
        <v>203</v>
      </c>
      <c r="E303" s="185" t="s">
        <v>207</v>
      </c>
      <c r="F303" s="324" t="s">
        <v>375</v>
      </c>
      <c r="G303" s="185" t="s">
        <v>287</v>
      </c>
      <c r="H303" s="185"/>
      <c r="I303" s="187">
        <f>I304</f>
        <v>0</v>
      </c>
      <c r="J303" s="187">
        <f>J304</f>
        <v>0</v>
      </c>
      <c r="K303" s="187">
        <f>K304</f>
        <v>0</v>
      </c>
    </row>
    <row r="304" spans="2:11" ht="15" customHeight="1" hidden="1">
      <c r="B304" s="225" t="s">
        <v>288</v>
      </c>
      <c r="C304" s="319"/>
      <c r="D304" s="185" t="s">
        <v>203</v>
      </c>
      <c r="E304" s="185" t="s">
        <v>207</v>
      </c>
      <c r="F304" s="324" t="s">
        <v>375</v>
      </c>
      <c r="G304" s="185" t="s">
        <v>289</v>
      </c>
      <c r="H304" s="185"/>
      <c r="I304" s="187">
        <f>I305</f>
        <v>0</v>
      </c>
      <c r="J304" s="187">
        <f>J305</f>
        <v>0</v>
      </c>
      <c r="K304" s="187">
        <f>K305</f>
        <v>0</v>
      </c>
    </row>
    <row r="305" spans="2:11" ht="12.75" customHeight="1" hidden="1">
      <c r="B305" s="226" t="s">
        <v>270</v>
      </c>
      <c r="C305" s="319"/>
      <c r="D305" s="185" t="s">
        <v>203</v>
      </c>
      <c r="E305" s="185" t="s">
        <v>207</v>
      </c>
      <c r="F305" s="324" t="s">
        <v>375</v>
      </c>
      <c r="G305" s="185" t="s">
        <v>289</v>
      </c>
      <c r="H305" s="185" t="s">
        <v>294</v>
      </c>
      <c r="I305" s="187"/>
      <c r="J305" s="187"/>
      <c r="K305" s="187"/>
    </row>
    <row r="306" spans="2:11" ht="12.75" customHeight="1">
      <c r="B306" s="299" t="s">
        <v>208</v>
      </c>
      <c r="C306" s="319"/>
      <c r="D306" s="305" t="s">
        <v>209</v>
      </c>
      <c r="E306" s="305"/>
      <c r="F306" s="326"/>
      <c r="G306" s="305"/>
      <c r="H306" s="305"/>
      <c r="I306" s="298">
        <f>I323+I355+I307</f>
        <v>11776.6</v>
      </c>
      <c r="J306" s="298">
        <f>J323+J355+J307</f>
        <v>20021.2</v>
      </c>
      <c r="K306" s="298">
        <f>K323+K355+K307</f>
        <v>4039.1</v>
      </c>
    </row>
    <row r="307" spans="2:11" ht="12.75" customHeight="1">
      <c r="B307" s="306" t="s">
        <v>210</v>
      </c>
      <c r="C307" s="319"/>
      <c r="D307" s="353" t="s">
        <v>209</v>
      </c>
      <c r="E307" s="353" t="s">
        <v>211</v>
      </c>
      <c r="F307" s="354" t="s">
        <v>616</v>
      </c>
      <c r="G307" s="353"/>
      <c r="H307" s="353"/>
      <c r="I307" s="355">
        <f>I308</f>
        <v>0</v>
      </c>
      <c r="J307" s="355">
        <f>J308</f>
        <v>0</v>
      </c>
      <c r="K307" s="355">
        <f>K308</f>
        <v>4039.1</v>
      </c>
    </row>
    <row r="308" spans="2:11" ht="12.75" customHeight="1">
      <c r="B308" s="313" t="s">
        <v>274</v>
      </c>
      <c r="C308" s="319"/>
      <c r="D308" s="185" t="s">
        <v>209</v>
      </c>
      <c r="E308" s="185" t="s">
        <v>211</v>
      </c>
      <c r="F308" s="354" t="s">
        <v>380</v>
      </c>
      <c r="G308" s="185"/>
      <c r="H308" s="185"/>
      <c r="I308" s="187">
        <f>I309+I316</f>
        <v>0</v>
      </c>
      <c r="J308" s="187">
        <f>J309+J316</f>
        <v>0</v>
      </c>
      <c r="K308" s="187">
        <f>K309+K316</f>
        <v>4039.1</v>
      </c>
    </row>
    <row r="309" spans="2:11" ht="28.5" customHeight="1">
      <c r="B309" s="313" t="s">
        <v>381</v>
      </c>
      <c r="C309" s="319"/>
      <c r="D309" s="185" t="s">
        <v>209</v>
      </c>
      <c r="E309" s="185" t="s">
        <v>211</v>
      </c>
      <c r="F309" s="354" t="s">
        <v>382</v>
      </c>
      <c r="G309" s="185"/>
      <c r="H309" s="185"/>
      <c r="I309" s="187">
        <f>I310</f>
        <v>0</v>
      </c>
      <c r="J309" s="187">
        <f>J310</f>
        <v>0</v>
      </c>
      <c r="K309" s="187">
        <f>K310</f>
        <v>3998.7</v>
      </c>
    </row>
    <row r="310" spans="2:11" ht="12.75" customHeight="1">
      <c r="B310" s="356" t="s">
        <v>383</v>
      </c>
      <c r="C310" s="319"/>
      <c r="D310" s="185" t="s">
        <v>209</v>
      </c>
      <c r="E310" s="185" t="s">
        <v>211</v>
      </c>
      <c r="F310" s="354" t="s">
        <v>382</v>
      </c>
      <c r="G310" s="357" t="s">
        <v>384</v>
      </c>
      <c r="H310" s="185"/>
      <c r="I310" s="187">
        <f>I311</f>
        <v>0</v>
      </c>
      <c r="J310" s="187">
        <f>J311</f>
        <v>0</v>
      </c>
      <c r="K310" s="187">
        <f>K311</f>
        <v>3998.7</v>
      </c>
    </row>
    <row r="311" spans="2:11" ht="15.75" customHeight="1">
      <c r="B311" s="358" t="s">
        <v>385</v>
      </c>
      <c r="C311" s="319"/>
      <c r="D311" s="185" t="s">
        <v>209</v>
      </c>
      <c r="E311" s="185" t="s">
        <v>211</v>
      </c>
      <c r="F311" s="354" t="s">
        <v>382</v>
      </c>
      <c r="G311" s="359" t="s">
        <v>386</v>
      </c>
      <c r="H311" s="185"/>
      <c r="I311" s="187">
        <f>I312</f>
        <v>0</v>
      </c>
      <c r="J311" s="187">
        <f>J312</f>
        <v>0</v>
      </c>
      <c r="K311" s="187">
        <f>K312</f>
        <v>3998.7</v>
      </c>
    </row>
    <row r="312" spans="2:11" ht="26.25" customHeight="1">
      <c r="B312" s="358" t="s">
        <v>387</v>
      </c>
      <c r="C312" s="319"/>
      <c r="D312" s="185" t="s">
        <v>209</v>
      </c>
      <c r="E312" s="185" t="s">
        <v>211</v>
      </c>
      <c r="F312" s="354" t="s">
        <v>382</v>
      </c>
      <c r="G312" s="359" t="s">
        <v>388</v>
      </c>
      <c r="H312" s="185"/>
      <c r="I312" s="187">
        <f>I313+I314+I315</f>
        <v>0</v>
      </c>
      <c r="J312" s="187">
        <f>J313+J314+J315</f>
        <v>0</v>
      </c>
      <c r="K312" s="187">
        <f>K313+K314+K315</f>
        <v>3998.7</v>
      </c>
    </row>
    <row r="313" spans="2:11" ht="12.75" customHeight="1" hidden="1">
      <c r="B313" s="313" t="s">
        <v>270</v>
      </c>
      <c r="C313" s="319"/>
      <c r="D313" s="185" t="s">
        <v>209</v>
      </c>
      <c r="E313" s="185" t="s">
        <v>211</v>
      </c>
      <c r="F313" s="354" t="s">
        <v>382</v>
      </c>
      <c r="G313" s="185" t="s">
        <v>388</v>
      </c>
      <c r="H313" s="185" t="s">
        <v>389</v>
      </c>
      <c r="I313" s="187"/>
      <c r="J313" s="187"/>
      <c r="K313" s="187">
        <v>0</v>
      </c>
    </row>
    <row r="314" spans="2:11" ht="12.75" customHeight="1" hidden="1">
      <c r="B314" s="313" t="s">
        <v>271</v>
      </c>
      <c r="C314" s="319"/>
      <c r="D314" s="185" t="s">
        <v>209</v>
      </c>
      <c r="E314" s="185" t="s">
        <v>211</v>
      </c>
      <c r="F314" s="354" t="s">
        <v>382</v>
      </c>
      <c r="G314" s="185" t="s">
        <v>388</v>
      </c>
      <c r="H314" s="185" t="s">
        <v>326</v>
      </c>
      <c r="I314" s="187"/>
      <c r="J314" s="187"/>
      <c r="K314" s="187">
        <v>0</v>
      </c>
    </row>
    <row r="315" spans="2:11" ht="12.75" customHeight="1">
      <c r="B315" s="313" t="s">
        <v>272</v>
      </c>
      <c r="C315" s="319"/>
      <c r="D315" s="185" t="s">
        <v>209</v>
      </c>
      <c r="E315" s="185" t="s">
        <v>211</v>
      </c>
      <c r="F315" s="354" t="s">
        <v>382</v>
      </c>
      <c r="G315" s="185" t="s">
        <v>388</v>
      </c>
      <c r="H315" s="185" t="s">
        <v>304</v>
      </c>
      <c r="I315" s="187"/>
      <c r="J315" s="187"/>
      <c r="K315" s="187">
        <v>3998.7</v>
      </c>
    </row>
    <row r="316" spans="2:11" ht="15.75" customHeight="1">
      <c r="B316" s="313" t="s">
        <v>390</v>
      </c>
      <c r="C316" s="319"/>
      <c r="D316" s="185" t="s">
        <v>209</v>
      </c>
      <c r="E316" s="185" t="s">
        <v>211</v>
      </c>
      <c r="F316" s="354" t="s">
        <v>391</v>
      </c>
      <c r="G316" s="185"/>
      <c r="H316" s="185"/>
      <c r="I316" s="187">
        <f>I317</f>
        <v>0</v>
      </c>
      <c r="J316" s="187">
        <f>J317</f>
        <v>0</v>
      </c>
      <c r="K316" s="187">
        <f>K317</f>
        <v>40.4</v>
      </c>
    </row>
    <row r="317" spans="2:11" ht="12.75" customHeight="1">
      <c r="B317" s="356" t="s">
        <v>383</v>
      </c>
      <c r="C317" s="319"/>
      <c r="D317" s="185" t="s">
        <v>209</v>
      </c>
      <c r="E317" s="185" t="s">
        <v>211</v>
      </c>
      <c r="F317" s="354" t="s">
        <v>391</v>
      </c>
      <c r="G317" s="357" t="s">
        <v>384</v>
      </c>
      <c r="H317" s="185"/>
      <c r="I317" s="187">
        <f>I318</f>
        <v>0</v>
      </c>
      <c r="J317" s="187">
        <f>J318</f>
        <v>0</v>
      </c>
      <c r="K317" s="187">
        <f>K318</f>
        <v>40.4</v>
      </c>
    </row>
    <row r="318" spans="2:11" ht="12.75" customHeight="1">
      <c r="B318" s="358" t="s">
        <v>385</v>
      </c>
      <c r="C318" s="319"/>
      <c r="D318" s="185" t="s">
        <v>209</v>
      </c>
      <c r="E318" s="185" t="s">
        <v>211</v>
      </c>
      <c r="F318" s="354" t="s">
        <v>391</v>
      </c>
      <c r="G318" s="359" t="s">
        <v>386</v>
      </c>
      <c r="H318" s="185"/>
      <c r="I318" s="187">
        <f>I319</f>
        <v>0</v>
      </c>
      <c r="J318" s="187">
        <f>J319</f>
        <v>0</v>
      </c>
      <c r="K318" s="187">
        <f>K319</f>
        <v>40.4</v>
      </c>
    </row>
    <row r="319" spans="2:11" ht="26.25" customHeight="1">
      <c r="B319" s="358" t="s">
        <v>387</v>
      </c>
      <c r="C319" s="319"/>
      <c r="D319" s="185" t="s">
        <v>209</v>
      </c>
      <c r="E319" s="185" t="s">
        <v>211</v>
      </c>
      <c r="F319" s="354" t="s">
        <v>391</v>
      </c>
      <c r="G319" s="359" t="s">
        <v>388</v>
      </c>
      <c r="H319" s="185"/>
      <c r="I319" s="187">
        <f>I320+I321+I322</f>
        <v>0</v>
      </c>
      <c r="J319" s="187">
        <f>J320+J321+J322</f>
        <v>0</v>
      </c>
      <c r="K319" s="187">
        <f>K320+K321+K322</f>
        <v>40.4</v>
      </c>
    </row>
    <row r="320" spans="2:11" ht="12.75" customHeight="1" hidden="1">
      <c r="B320" s="313" t="s">
        <v>270</v>
      </c>
      <c r="C320" s="319"/>
      <c r="D320" s="185" t="s">
        <v>209</v>
      </c>
      <c r="E320" s="185" t="s">
        <v>211</v>
      </c>
      <c r="F320" s="354" t="s">
        <v>391</v>
      </c>
      <c r="G320" s="185" t="s">
        <v>388</v>
      </c>
      <c r="H320" s="185" t="s">
        <v>389</v>
      </c>
      <c r="I320" s="187"/>
      <c r="J320" s="187"/>
      <c r="K320" s="187"/>
    </row>
    <row r="321" spans="2:11" ht="12.75" customHeight="1">
      <c r="B321" s="313" t="s">
        <v>271</v>
      </c>
      <c r="C321" s="319"/>
      <c r="D321" s="185" t="s">
        <v>209</v>
      </c>
      <c r="E321" s="185" t="s">
        <v>211</v>
      </c>
      <c r="F321" s="354" t="s">
        <v>391</v>
      </c>
      <c r="G321" s="185" t="s">
        <v>388</v>
      </c>
      <c r="H321" s="185" t="s">
        <v>326</v>
      </c>
      <c r="I321" s="187"/>
      <c r="J321" s="187"/>
      <c r="K321" s="187">
        <v>40.4</v>
      </c>
    </row>
    <row r="322" spans="2:11" ht="12.75" customHeight="1" hidden="1">
      <c r="B322" s="313" t="s">
        <v>272</v>
      </c>
      <c r="C322" s="319"/>
      <c r="D322" s="185" t="s">
        <v>209</v>
      </c>
      <c r="E322" s="185" t="s">
        <v>211</v>
      </c>
      <c r="F322" s="354" t="s">
        <v>391</v>
      </c>
      <c r="G322" s="185" t="s">
        <v>388</v>
      </c>
      <c r="H322" s="185" t="s">
        <v>304</v>
      </c>
      <c r="I322" s="187"/>
      <c r="J322" s="187"/>
      <c r="K322" s="187"/>
    </row>
    <row r="323" spans="2:11" ht="14.25" customHeight="1">
      <c r="B323" s="327" t="s">
        <v>212</v>
      </c>
      <c r="C323" s="319"/>
      <c r="D323" s="308" t="s">
        <v>209</v>
      </c>
      <c r="E323" s="308" t="s">
        <v>213</v>
      </c>
      <c r="F323" s="185"/>
      <c r="G323" s="185"/>
      <c r="H323" s="185"/>
      <c r="I323" s="187">
        <f>I333+I327+I328</f>
        <v>10216.9</v>
      </c>
      <c r="J323" s="187">
        <f>J333</f>
        <v>20010.9</v>
      </c>
      <c r="K323" s="187">
        <f>K333</f>
        <v>0</v>
      </c>
    </row>
    <row r="324" spans="2:11" ht="14.25" customHeight="1" hidden="1">
      <c r="B324" s="340" t="s">
        <v>274</v>
      </c>
      <c r="C324" s="319"/>
      <c r="D324" s="185" t="s">
        <v>209</v>
      </c>
      <c r="E324" s="185" t="s">
        <v>213</v>
      </c>
      <c r="F324" s="185" t="s">
        <v>275</v>
      </c>
      <c r="G324" s="185"/>
      <c r="H324" s="185"/>
      <c r="I324" s="187">
        <f>I325</f>
        <v>0</v>
      </c>
      <c r="J324" s="187">
        <f>J325</f>
        <v>0</v>
      </c>
      <c r="K324" s="187">
        <f>K325</f>
        <v>0</v>
      </c>
    </row>
    <row r="325" spans="2:11" ht="14.25" customHeight="1" hidden="1">
      <c r="B325" s="348" t="s">
        <v>290</v>
      </c>
      <c r="C325" s="319"/>
      <c r="D325" s="185" t="s">
        <v>209</v>
      </c>
      <c r="E325" s="185" t="s">
        <v>213</v>
      </c>
      <c r="F325" s="185" t="s">
        <v>392</v>
      </c>
      <c r="G325" s="185" t="s">
        <v>291</v>
      </c>
      <c r="H325" s="185"/>
      <c r="I325" s="187">
        <f>I326</f>
        <v>0</v>
      </c>
      <c r="J325" s="187">
        <f>J326</f>
        <v>0</v>
      </c>
      <c r="K325" s="187">
        <f>K326</f>
        <v>0</v>
      </c>
    </row>
    <row r="326" spans="2:11" ht="54" customHeight="1" hidden="1">
      <c r="B326" s="350" t="s">
        <v>393</v>
      </c>
      <c r="C326" s="319"/>
      <c r="D326" s="185" t="s">
        <v>209</v>
      </c>
      <c r="E326" s="185" t="s">
        <v>213</v>
      </c>
      <c r="F326" s="185" t="s">
        <v>392</v>
      </c>
      <c r="G326" s="185" t="s">
        <v>394</v>
      </c>
      <c r="H326" s="185"/>
      <c r="I326" s="187">
        <f>I327</f>
        <v>0</v>
      </c>
      <c r="J326" s="187">
        <f>J327</f>
        <v>0</v>
      </c>
      <c r="K326" s="187">
        <f>K327</f>
        <v>0</v>
      </c>
    </row>
    <row r="327" spans="2:11" ht="14.25" customHeight="1" hidden="1">
      <c r="B327" s="226" t="s">
        <v>270</v>
      </c>
      <c r="C327" s="319"/>
      <c r="D327" s="185" t="s">
        <v>209</v>
      </c>
      <c r="E327" s="185" t="s">
        <v>213</v>
      </c>
      <c r="F327" s="185" t="s">
        <v>392</v>
      </c>
      <c r="G327" s="185" t="s">
        <v>394</v>
      </c>
      <c r="H327" s="185" t="s">
        <v>294</v>
      </c>
      <c r="I327" s="187"/>
      <c r="J327" s="187"/>
      <c r="K327" s="187"/>
    </row>
    <row r="328" spans="2:11" ht="28.5" customHeight="1" hidden="1">
      <c r="B328" s="325" t="s">
        <v>617</v>
      </c>
      <c r="C328" s="319"/>
      <c r="D328" s="185" t="s">
        <v>209</v>
      </c>
      <c r="E328" s="185" t="s">
        <v>213</v>
      </c>
      <c r="F328" s="360" t="s">
        <v>400</v>
      </c>
      <c r="G328" s="185"/>
      <c r="H328" s="185"/>
      <c r="I328" s="187">
        <f>I329</f>
        <v>0</v>
      </c>
      <c r="J328" s="187"/>
      <c r="K328" s="187"/>
    </row>
    <row r="329" spans="2:11" ht="15.75" customHeight="1" hidden="1">
      <c r="B329" s="341" t="s">
        <v>399</v>
      </c>
      <c r="C329" s="319"/>
      <c r="D329" s="185" t="s">
        <v>209</v>
      </c>
      <c r="E329" s="185" t="s">
        <v>213</v>
      </c>
      <c r="F329" s="360" t="s">
        <v>400</v>
      </c>
      <c r="G329" s="185"/>
      <c r="H329" s="185"/>
      <c r="I329" s="187">
        <f>I330</f>
        <v>0</v>
      </c>
      <c r="J329" s="187"/>
      <c r="K329" s="187"/>
    </row>
    <row r="330" spans="2:11" ht="14.25" customHeight="1" hidden="1">
      <c r="B330" s="225" t="s">
        <v>286</v>
      </c>
      <c r="C330" s="319"/>
      <c r="D330" s="185" t="s">
        <v>209</v>
      </c>
      <c r="E330" s="185" t="s">
        <v>213</v>
      </c>
      <c r="F330" s="360" t="s">
        <v>400</v>
      </c>
      <c r="G330" s="185" t="s">
        <v>287</v>
      </c>
      <c r="H330" s="185"/>
      <c r="I330" s="187">
        <f>I331</f>
        <v>0</v>
      </c>
      <c r="J330" s="187"/>
      <c r="K330" s="187"/>
    </row>
    <row r="331" spans="2:11" ht="14.25" customHeight="1" hidden="1">
      <c r="B331" s="225" t="s">
        <v>288</v>
      </c>
      <c r="C331" s="319"/>
      <c r="D331" s="185" t="s">
        <v>209</v>
      </c>
      <c r="E331" s="185" t="s">
        <v>213</v>
      </c>
      <c r="F331" s="360" t="s">
        <v>400</v>
      </c>
      <c r="G331" s="185" t="s">
        <v>289</v>
      </c>
      <c r="H331" s="185"/>
      <c r="I331" s="187">
        <f>I332</f>
        <v>0</v>
      </c>
      <c r="J331" s="187"/>
      <c r="K331" s="187"/>
    </row>
    <row r="332" spans="2:11" ht="14.25" customHeight="1" hidden="1">
      <c r="B332" s="226" t="s">
        <v>270</v>
      </c>
      <c r="C332" s="319"/>
      <c r="D332" s="185" t="s">
        <v>209</v>
      </c>
      <c r="E332" s="185" t="s">
        <v>213</v>
      </c>
      <c r="F332" s="360" t="s">
        <v>400</v>
      </c>
      <c r="G332" s="185" t="s">
        <v>289</v>
      </c>
      <c r="H332" s="185" t="s">
        <v>294</v>
      </c>
      <c r="I332" s="187"/>
      <c r="J332" s="187"/>
      <c r="K332" s="187"/>
    </row>
    <row r="333" spans="2:11" ht="27.75" customHeight="1">
      <c r="B333" s="300" t="s">
        <v>395</v>
      </c>
      <c r="C333" s="319"/>
      <c r="D333" s="185" t="s">
        <v>209</v>
      </c>
      <c r="E333" s="185" t="s">
        <v>213</v>
      </c>
      <c r="F333" s="312" t="s">
        <v>396</v>
      </c>
      <c r="G333" s="185"/>
      <c r="H333" s="185"/>
      <c r="I333" s="187">
        <f>I334+I338+I342+I346+I350</f>
        <v>10216.9</v>
      </c>
      <c r="J333" s="331">
        <f>J334+J338+J342+J346+J350</f>
        <v>20010.9</v>
      </c>
      <c r="K333" s="331">
        <f>K334+K338+K342+K346+K350</f>
        <v>0</v>
      </c>
    </row>
    <row r="334" spans="2:11" ht="12" customHeight="1" hidden="1">
      <c r="B334" s="341" t="s">
        <v>397</v>
      </c>
      <c r="C334" s="319"/>
      <c r="D334" s="185" t="s">
        <v>209</v>
      </c>
      <c r="E334" s="185" t="s">
        <v>213</v>
      </c>
      <c r="F334" s="312" t="s">
        <v>398</v>
      </c>
      <c r="G334" s="185"/>
      <c r="H334" s="185"/>
      <c r="I334" s="187">
        <f>I335</f>
        <v>0</v>
      </c>
      <c r="J334" s="187">
        <f>J335</f>
        <v>0</v>
      </c>
      <c r="K334" s="187">
        <f>K335</f>
        <v>0</v>
      </c>
    </row>
    <row r="335" spans="2:11" ht="12.75" customHeight="1" hidden="1">
      <c r="B335" s="225" t="s">
        <v>286</v>
      </c>
      <c r="C335" s="319"/>
      <c r="D335" s="185" t="s">
        <v>209</v>
      </c>
      <c r="E335" s="185" t="s">
        <v>213</v>
      </c>
      <c r="F335" s="312" t="s">
        <v>398</v>
      </c>
      <c r="G335" s="185" t="s">
        <v>287</v>
      </c>
      <c r="H335" s="361"/>
      <c r="I335" s="187">
        <f>I336</f>
        <v>0</v>
      </c>
      <c r="J335" s="187">
        <f>J336</f>
        <v>0</v>
      </c>
      <c r="K335" s="187">
        <f>K336</f>
        <v>0</v>
      </c>
    </row>
    <row r="336" spans="2:11" ht="12.75" customHeight="1" hidden="1">
      <c r="B336" s="225" t="s">
        <v>288</v>
      </c>
      <c r="C336" s="319"/>
      <c r="D336" s="185" t="s">
        <v>209</v>
      </c>
      <c r="E336" s="185" t="s">
        <v>213</v>
      </c>
      <c r="F336" s="312" t="s">
        <v>398</v>
      </c>
      <c r="G336" s="185" t="s">
        <v>289</v>
      </c>
      <c r="H336" s="185"/>
      <c r="I336" s="187">
        <f>I337</f>
        <v>0</v>
      </c>
      <c r="J336" s="187">
        <f>J337</f>
        <v>0</v>
      </c>
      <c r="K336" s="187">
        <f>K337</f>
        <v>0</v>
      </c>
    </row>
    <row r="337" spans="2:11" ht="12.75" customHeight="1" hidden="1">
      <c r="B337" s="226" t="s">
        <v>270</v>
      </c>
      <c r="C337" s="319"/>
      <c r="D337" s="185" t="s">
        <v>209</v>
      </c>
      <c r="E337" s="185" t="s">
        <v>213</v>
      </c>
      <c r="F337" s="312" t="s">
        <v>398</v>
      </c>
      <c r="G337" s="185" t="s">
        <v>289</v>
      </c>
      <c r="H337" s="185">
        <v>2</v>
      </c>
      <c r="I337" s="187"/>
      <c r="J337" s="187"/>
      <c r="K337" s="187"/>
    </row>
    <row r="338" spans="2:11" ht="12.75" customHeight="1">
      <c r="B338" s="341" t="s">
        <v>399</v>
      </c>
      <c r="C338" s="319"/>
      <c r="D338" s="185" t="s">
        <v>209</v>
      </c>
      <c r="E338" s="185" t="s">
        <v>213</v>
      </c>
      <c r="F338" s="312" t="s">
        <v>400</v>
      </c>
      <c r="G338" s="185"/>
      <c r="H338" s="185"/>
      <c r="I338" s="187">
        <f>I339</f>
        <v>290</v>
      </c>
      <c r="J338" s="187">
        <f>J339</f>
        <v>0</v>
      </c>
      <c r="K338" s="187">
        <f>K339</f>
        <v>0</v>
      </c>
    </row>
    <row r="339" spans="2:11" ht="14.25" customHeight="1">
      <c r="B339" s="225" t="s">
        <v>286</v>
      </c>
      <c r="C339" s="319"/>
      <c r="D339" s="185" t="s">
        <v>209</v>
      </c>
      <c r="E339" s="185" t="s">
        <v>213</v>
      </c>
      <c r="F339" s="312" t="s">
        <v>400</v>
      </c>
      <c r="G339" s="185" t="s">
        <v>287</v>
      </c>
      <c r="H339" s="185"/>
      <c r="I339" s="187">
        <f>I340</f>
        <v>290</v>
      </c>
      <c r="J339" s="187">
        <f>J340</f>
        <v>0</v>
      </c>
      <c r="K339" s="187">
        <f>K340</f>
        <v>0</v>
      </c>
    </row>
    <row r="340" spans="2:11" ht="12.75" customHeight="1">
      <c r="B340" s="225" t="s">
        <v>288</v>
      </c>
      <c r="C340" s="310"/>
      <c r="D340" s="185" t="s">
        <v>209</v>
      </c>
      <c r="E340" s="185" t="s">
        <v>213</v>
      </c>
      <c r="F340" s="312" t="s">
        <v>400</v>
      </c>
      <c r="G340" s="185" t="s">
        <v>289</v>
      </c>
      <c r="H340" s="185"/>
      <c r="I340" s="187">
        <f>I341</f>
        <v>290</v>
      </c>
      <c r="J340" s="187">
        <f>J341</f>
        <v>0</v>
      </c>
      <c r="K340" s="187">
        <f>K341</f>
        <v>0</v>
      </c>
    </row>
    <row r="341" spans="2:11" ht="12.75" customHeight="1">
      <c r="B341" s="226" t="s">
        <v>270</v>
      </c>
      <c r="C341" s="310"/>
      <c r="D341" s="185" t="s">
        <v>209</v>
      </c>
      <c r="E341" s="185" t="s">
        <v>213</v>
      </c>
      <c r="F341" s="312" t="s">
        <v>400</v>
      </c>
      <c r="G341" s="185" t="s">
        <v>289</v>
      </c>
      <c r="H341" s="185" t="s">
        <v>294</v>
      </c>
      <c r="I341" s="187">
        <v>290</v>
      </c>
      <c r="J341" s="187"/>
      <c r="K341" s="187"/>
    </row>
    <row r="342" spans="2:11" ht="12.75" customHeight="1" hidden="1">
      <c r="B342" s="341" t="s">
        <v>401</v>
      </c>
      <c r="C342" s="310"/>
      <c r="D342" s="185" t="s">
        <v>209</v>
      </c>
      <c r="E342" s="185" t="s">
        <v>213</v>
      </c>
      <c r="F342" s="312" t="s">
        <v>402</v>
      </c>
      <c r="G342" s="185"/>
      <c r="H342" s="185"/>
      <c r="I342" s="187">
        <f>I343</f>
        <v>0</v>
      </c>
      <c r="J342" s="187">
        <f>J343</f>
        <v>0</v>
      </c>
      <c r="K342" s="187">
        <f>K343</f>
        <v>0</v>
      </c>
    </row>
    <row r="343" spans="2:11" ht="12.75" customHeight="1" hidden="1">
      <c r="B343" s="225" t="s">
        <v>286</v>
      </c>
      <c r="C343" s="310"/>
      <c r="D343" s="185" t="s">
        <v>209</v>
      </c>
      <c r="E343" s="185" t="s">
        <v>213</v>
      </c>
      <c r="F343" s="312" t="s">
        <v>402</v>
      </c>
      <c r="G343" s="185" t="s">
        <v>287</v>
      </c>
      <c r="H343" s="185"/>
      <c r="I343" s="187">
        <f>I344</f>
        <v>0</v>
      </c>
      <c r="J343" s="187">
        <f>J344</f>
        <v>0</v>
      </c>
      <c r="K343" s="187">
        <f>K344</f>
        <v>0</v>
      </c>
    </row>
    <row r="344" spans="2:11" ht="17.25" customHeight="1" hidden="1">
      <c r="B344" s="225" t="s">
        <v>288</v>
      </c>
      <c r="C344" s="310"/>
      <c r="D344" s="185" t="s">
        <v>209</v>
      </c>
      <c r="E344" s="185" t="s">
        <v>213</v>
      </c>
      <c r="F344" s="312" t="s">
        <v>402</v>
      </c>
      <c r="G344" s="185" t="s">
        <v>289</v>
      </c>
      <c r="H344" s="185"/>
      <c r="I344" s="187">
        <f>I345</f>
        <v>0</v>
      </c>
      <c r="J344" s="187">
        <f>J345</f>
        <v>0</v>
      </c>
      <c r="K344" s="187">
        <f>K345</f>
        <v>0</v>
      </c>
    </row>
    <row r="345" spans="2:11" ht="15" customHeight="1" hidden="1">
      <c r="B345" s="226" t="s">
        <v>270</v>
      </c>
      <c r="C345" s="310"/>
      <c r="D345" s="185" t="s">
        <v>209</v>
      </c>
      <c r="E345" s="185" t="s">
        <v>213</v>
      </c>
      <c r="F345" s="312" t="s">
        <v>402</v>
      </c>
      <c r="G345" s="185" t="s">
        <v>289</v>
      </c>
      <c r="H345" s="185" t="s">
        <v>294</v>
      </c>
      <c r="I345" s="187"/>
      <c r="J345" s="187"/>
      <c r="K345" s="187"/>
    </row>
    <row r="346" spans="2:11" ht="28.5" customHeight="1" hidden="1">
      <c r="B346" s="325" t="s">
        <v>405</v>
      </c>
      <c r="C346" s="317"/>
      <c r="D346" s="185" t="s">
        <v>209</v>
      </c>
      <c r="E346" s="185" t="s">
        <v>213</v>
      </c>
      <c r="F346" s="312" t="s">
        <v>406</v>
      </c>
      <c r="G346" s="185"/>
      <c r="H346" s="185"/>
      <c r="I346" s="187">
        <f>I347</f>
        <v>0</v>
      </c>
      <c r="J346" s="187">
        <f>J347</f>
        <v>0</v>
      </c>
      <c r="K346" s="187">
        <f>K347</f>
        <v>0</v>
      </c>
    </row>
    <row r="347" spans="2:11" ht="12.75" customHeight="1" hidden="1">
      <c r="B347" s="225" t="s">
        <v>286</v>
      </c>
      <c r="C347" s="317"/>
      <c r="D347" s="185" t="s">
        <v>209</v>
      </c>
      <c r="E347" s="185" t="s">
        <v>213</v>
      </c>
      <c r="F347" s="312" t="s">
        <v>406</v>
      </c>
      <c r="G347" s="185" t="s">
        <v>287</v>
      </c>
      <c r="H347" s="185"/>
      <c r="I347" s="187">
        <f>I348</f>
        <v>0</v>
      </c>
      <c r="J347" s="187">
        <f>J348</f>
        <v>0</v>
      </c>
      <c r="K347" s="187">
        <f>K348</f>
        <v>0</v>
      </c>
    </row>
    <row r="348" spans="2:11" ht="14.25" customHeight="1" hidden="1">
      <c r="B348" s="225" t="s">
        <v>288</v>
      </c>
      <c r="C348" s="317"/>
      <c r="D348" s="185" t="s">
        <v>209</v>
      </c>
      <c r="E348" s="185" t="s">
        <v>213</v>
      </c>
      <c r="F348" s="312" t="s">
        <v>406</v>
      </c>
      <c r="G348" s="185" t="s">
        <v>289</v>
      </c>
      <c r="H348" s="185"/>
      <c r="I348" s="187">
        <f>I349</f>
        <v>0</v>
      </c>
      <c r="J348" s="187">
        <f>J349</f>
        <v>0</v>
      </c>
      <c r="K348" s="187">
        <f>K349</f>
        <v>0</v>
      </c>
    </row>
    <row r="349" spans="2:11" ht="16.5" customHeight="1" hidden="1">
      <c r="B349" s="226" t="s">
        <v>270</v>
      </c>
      <c r="C349" s="317"/>
      <c r="D349" s="185" t="s">
        <v>209</v>
      </c>
      <c r="E349" s="185" t="s">
        <v>213</v>
      </c>
      <c r="F349" s="312" t="s">
        <v>406</v>
      </c>
      <c r="G349" s="185" t="s">
        <v>289</v>
      </c>
      <c r="H349" s="185" t="s">
        <v>294</v>
      </c>
      <c r="I349" s="187"/>
      <c r="J349" s="187"/>
      <c r="K349" s="187"/>
    </row>
    <row r="350" spans="2:11" ht="28.5">
      <c r="B350" s="184" t="s">
        <v>407</v>
      </c>
      <c r="C350" s="317"/>
      <c r="D350" s="185" t="s">
        <v>209</v>
      </c>
      <c r="E350" s="185" t="s">
        <v>213</v>
      </c>
      <c r="F350" s="210" t="s">
        <v>408</v>
      </c>
      <c r="G350" s="211"/>
      <c r="H350" s="185"/>
      <c r="I350" s="187">
        <f>I351</f>
        <v>9926.9</v>
      </c>
      <c r="J350" s="187">
        <f>J351</f>
        <v>20010.9</v>
      </c>
      <c r="K350" s="187"/>
    </row>
    <row r="351" spans="2:11" ht="16.5" customHeight="1">
      <c r="B351" s="212" t="s">
        <v>409</v>
      </c>
      <c r="C351" s="317"/>
      <c r="D351" s="185" t="s">
        <v>209</v>
      </c>
      <c r="E351" s="185" t="s">
        <v>213</v>
      </c>
      <c r="F351" s="210" t="s">
        <v>408</v>
      </c>
      <c r="G351" s="211" t="s">
        <v>384</v>
      </c>
      <c r="H351" s="185"/>
      <c r="I351" s="187">
        <f>I352</f>
        <v>9926.9</v>
      </c>
      <c r="J351" s="187">
        <f>J352</f>
        <v>20010.9</v>
      </c>
      <c r="K351" s="187"/>
    </row>
    <row r="352" spans="2:11" ht="16.5" customHeight="1">
      <c r="B352" s="212" t="s">
        <v>385</v>
      </c>
      <c r="C352" s="317"/>
      <c r="D352" s="185" t="s">
        <v>209</v>
      </c>
      <c r="E352" s="185" t="s">
        <v>213</v>
      </c>
      <c r="F352" s="210" t="s">
        <v>408</v>
      </c>
      <c r="G352" s="211" t="s">
        <v>386</v>
      </c>
      <c r="H352" s="185"/>
      <c r="I352" s="187">
        <f>I353+I354</f>
        <v>9926.9</v>
      </c>
      <c r="J352" s="187">
        <f>J353+J354</f>
        <v>20010.9</v>
      </c>
      <c r="K352" s="187"/>
    </row>
    <row r="353" spans="2:12" ht="16.5" customHeight="1">
      <c r="B353" s="213" t="s">
        <v>270</v>
      </c>
      <c r="C353" s="317"/>
      <c r="D353" s="185" t="s">
        <v>209</v>
      </c>
      <c r="E353" s="185" t="s">
        <v>213</v>
      </c>
      <c r="F353" s="210" t="s">
        <v>410</v>
      </c>
      <c r="G353" s="211" t="s">
        <v>386</v>
      </c>
      <c r="H353" s="185" t="s">
        <v>294</v>
      </c>
      <c r="I353" s="187">
        <v>642.9</v>
      </c>
      <c r="J353" s="187">
        <v>1294.9</v>
      </c>
      <c r="K353" s="187"/>
      <c r="L353" s="278">
        <v>642.9</v>
      </c>
    </row>
    <row r="354" spans="2:12" ht="16.5" customHeight="1">
      <c r="B354" s="214" t="s">
        <v>271</v>
      </c>
      <c r="C354" s="317"/>
      <c r="D354" s="185" t="s">
        <v>209</v>
      </c>
      <c r="E354" s="185" t="s">
        <v>213</v>
      </c>
      <c r="F354" s="157" t="s">
        <v>411</v>
      </c>
      <c r="G354" s="215" t="s">
        <v>386</v>
      </c>
      <c r="H354" s="185" t="s">
        <v>326</v>
      </c>
      <c r="I354" s="187">
        <v>9284</v>
      </c>
      <c r="J354" s="187">
        <v>18716</v>
      </c>
      <c r="K354" s="187"/>
      <c r="L354" s="278">
        <v>9284</v>
      </c>
    </row>
    <row r="355" spans="2:11" ht="15" customHeight="1">
      <c r="B355" s="362" t="s">
        <v>214</v>
      </c>
      <c r="C355" s="310"/>
      <c r="D355" s="308" t="s">
        <v>209</v>
      </c>
      <c r="E355" s="308" t="s">
        <v>215</v>
      </c>
      <c r="F355" s="90"/>
      <c r="G355" s="185"/>
      <c r="H355" s="185"/>
      <c r="I355" s="363">
        <f>I373+I392+I356+I378</f>
        <v>1559.7</v>
      </c>
      <c r="J355" s="363">
        <f>J373+J392+J356+J378</f>
        <v>10.3</v>
      </c>
      <c r="K355" s="363">
        <f>K373+K392+K356+K378</f>
        <v>0</v>
      </c>
    </row>
    <row r="356" spans="2:11" ht="27.75" customHeight="1">
      <c r="B356" s="364" t="s">
        <v>424</v>
      </c>
      <c r="C356" s="310"/>
      <c r="D356" s="305" t="s">
        <v>209</v>
      </c>
      <c r="E356" s="305" t="s">
        <v>215</v>
      </c>
      <c r="F356" s="365" t="s">
        <v>618</v>
      </c>
      <c r="G356" s="305"/>
      <c r="H356" s="305"/>
      <c r="I356" s="298">
        <f>I368+I361+I357</f>
        <v>1494.7</v>
      </c>
      <c r="J356" s="298">
        <f>J368+J361</f>
        <v>0</v>
      </c>
      <c r="K356" s="298">
        <f>K368+K361</f>
        <v>0</v>
      </c>
    </row>
    <row r="357" spans="2:11" ht="15.75" customHeight="1">
      <c r="B357" s="341" t="s">
        <v>298</v>
      </c>
      <c r="C357" s="310"/>
      <c r="D357" s="185" t="s">
        <v>209</v>
      </c>
      <c r="E357" s="185" t="s">
        <v>215</v>
      </c>
      <c r="F357" s="90" t="s">
        <v>619</v>
      </c>
      <c r="G357" s="185"/>
      <c r="H357" s="185"/>
      <c r="I357" s="187">
        <f>I358</f>
        <v>1494.7</v>
      </c>
      <c r="J357" s="187">
        <f>J358</f>
        <v>0</v>
      </c>
      <c r="K357" s="187">
        <f>K358</f>
        <v>0</v>
      </c>
    </row>
    <row r="358" spans="2:11" ht="15.75" customHeight="1">
      <c r="B358" s="225" t="s">
        <v>286</v>
      </c>
      <c r="C358" s="310"/>
      <c r="D358" s="185" t="s">
        <v>209</v>
      </c>
      <c r="E358" s="185" t="s">
        <v>215</v>
      </c>
      <c r="F358" s="90" t="s">
        <v>619</v>
      </c>
      <c r="G358" s="185" t="s">
        <v>287</v>
      </c>
      <c r="H358" s="185"/>
      <c r="I358" s="187">
        <f>I359</f>
        <v>1494.7</v>
      </c>
      <c r="J358" s="187">
        <f>J359</f>
        <v>0</v>
      </c>
      <c r="K358" s="187">
        <f>K359</f>
        <v>0</v>
      </c>
    </row>
    <row r="359" spans="2:11" ht="15.75" customHeight="1">
      <c r="B359" s="225" t="s">
        <v>288</v>
      </c>
      <c r="C359" s="310"/>
      <c r="D359" s="185" t="s">
        <v>209</v>
      </c>
      <c r="E359" s="185" t="s">
        <v>215</v>
      </c>
      <c r="F359" s="90" t="s">
        <v>619</v>
      </c>
      <c r="G359" s="185" t="s">
        <v>289</v>
      </c>
      <c r="H359" s="185"/>
      <c r="I359" s="187">
        <f>I360</f>
        <v>1494.7</v>
      </c>
      <c r="J359" s="187">
        <f>J360</f>
        <v>0</v>
      </c>
      <c r="K359" s="187">
        <f>K360</f>
        <v>0</v>
      </c>
    </row>
    <row r="360" spans="2:11" ht="15.75" customHeight="1">
      <c r="B360" s="226" t="s">
        <v>271</v>
      </c>
      <c r="C360" s="310"/>
      <c r="D360" s="185" t="s">
        <v>209</v>
      </c>
      <c r="E360" s="185" t="s">
        <v>215</v>
      </c>
      <c r="F360" s="90" t="s">
        <v>619</v>
      </c>
      <c r="G360" s="185" t="s">
        <v>289</v>
      </c>
      <c r="H360" s="185" t="s">
        <v>326</v>
      </c>
      <c r="I360" s="187">
        <v>1494.7</v>
      </c>
      <c r="J360" s="187"/>
      <c r="K360" s="187"/>
    </row>
    <row r="361" spans="2:11" ht="15.75" customHeight="1" hidden="1">
      <c r="B361" s="341" t="s">
        <v>298</v>
      </c>
      <c r="C361" s="310"/>
      <c r="D361" s="185" t="s">
        <v>209</v>
      </c>
      <c r="E361" s="185" t="s">
        <v>215</v>
      </c>
      <c r="F361" s="90" t="s">
        <v>427</v>
      </c>
      <c r="G361" s="185"/>
      <c r="H361" s="185"/>
      <c r="I361" s="187">
        <f>I362+I365</f>
        <v>0</v>
      </c>
      <c r="J361" s="187">
        <f>J362+J365</f>
        <v>0</v>
      </c>
      <c r="K361" s="187">
        <f>K362+K365</f>
        <v>0</v>
      </c>
    </row>
    <row r="362" spans="2:11" ht="15.75" customHeight="1" hidden="1">
      <c r="B362" s="225" t="s">
        <v>286</v>
      </c>
      <c r="C362" s="310"/>
      <c r="D362" s="185" t="s">
        <v>209</v>
      </c>
      <c r="E362" s="185" t="s">
        <v>215</v>
      </c>
      <c r="F362" s="90" t="s">
        <v>427</v>
      </c>
      <c r="G362" s="185" t="s">
        <v>287</v>
      </c>
      <c r="H362" s="185"/>
      <c r="I362" s="187">
        <f>I363</f>
        <v>0</v>
      </c>
      <c r="J362" s="187">
        <f>J363</f>
        <v>0</v>
      </c>
      <c r="K362" s="187">
        <f>K363</f>
        <v>0</v>
      </c>
    </row>
    <row r="363" spans="2:11" ht="15.75" customHeight="1" hidden="1">
      <c r="B363" s="225" t="s">
        <v>288</v>
      </c>
      <c r="C363" s="310"/>
      <c r="D363" s="185" t="s">
        <v>209</v>
      </c>
      <c r="E363" s="185" t="s">
        <v>215</v>
      </c>
      <c r="F363" s="90" t="s">
        <v>427</v>
      </c>
      <c r="G363" s="185" t="s">
        <v>289</v>
      </c>
      <c r="H363" s="185"/>
      <c r="I363" s="187">
        <f>I364</f>
        <v>0</v>
      </c>
      <c r="J363" s="187">
        <f>J364</f>
        <v>0</v>
      </c>
      <c r="K363" s="187">
        <f>K364</f>
        <v>0</v>
      </c>
    </row>
    <row r="364" spans="2:11" ht="15.75" customHeight="1" hidden="1">
      <c r="B364" s="226" t="s">
        <v>270</v>
      </c>
      <c r="C364" s="310"/>
      <c r="D364" s="185" t="s">
        <v>209</v>
      </c>
      <c r="E364" s="185" t="s">
        <v>215</v>
      </c>
      <c r="F364" s="90" t="s">
        <v>427</v>
      </c>
      <c r="G364" s="185" t="s">
        <v>289</v>
      </c>
      <c r="H364" s="185" t="s">
        <v>294</v>
      </c>
      <c r="I364" s="187"/>
      <c r="J364" s="187"/>
      <c r="K364" s="187"/>
    </row>
    <row r="365" spans="2:11" ht="15.75" customHeight="1" hidden="1">
      <c r="B365" s="225" t="s">
        <v>290</v>
      </c>
      <c r="C365" s="310"/>
      <c r="D365" s="185" t="s">
        <v>209</v>
      </c>
      <c r="E365" s="185" t="s">
        <v>215</v>
      </c>
      <c r="F365" s="90" t="s">
        <v>427</v>
      </c>
      <c r="G365" s="185" t="s">
        <v>291</v>
      </c>
      <c r="H365" s="185"/>
      <c r="I365" s="187">
        <f>I366</f>
        <v>0</v>
      </c>
      <c r="J365" s="187">
        <f>J366</f>
        <v>0</v>
      </c>
      <c r="K365" s="187">
        <f>K366</f>
        <v>0</v>
      </c>
    </row>
    <row r="366" spans="2:11" ht="15.75" customHeight="1" hidden="1">
      <c r="B366" s="348" t="s">
        <v>338</v>
      </c>
      <c r="C366" s="310"/>
      <c r="D366" s="185" t="s">
        <v>209</v>
      </c>
      <c r="E366" s="185" t="s">
        <v>215</v>
      </c>
      <c r="F366" s="90" t="s">
        <v>427</v>
      </c>
      <c r="G366" s="185" t="s">
        <v>339</v>
      </c>
      <c r="H366" s="185"/>
      <c r="I366" s="187">
        <f>I367</f>
        <v>0</v>
      </c>
      <c r="J366" s="187">
        <f>J367</f>
        <v>0</v>
      </c>
      <c r="K366" s="187">
        <f>K367</f>
        <v>0</v>
      </c>
    </row>
    <row r="367" spans="2:11" ht="15.75" customHeight="1" hidden="1">
      <c r="B367" s="226" t="s">
        <v>270</v>
      </c>
      <c r="C367" s="310"/>
      <c r="D367" s="185" t="s">
        <v>209</v>
      </c>
      <c r="E367" s="185" t="s">
        <v>215</v>
      </c>
      <c r="F367" s="90" t="s">
        <v>427</v>
      </c>
      <c r="G367" s="185" t="s">
        <v>339</v>
      </c>
      <c r="H367" s="185" t="s">
        <v>294</v>
      </c>
      <c r="I367" s="187"/>
      <c r="J367" s="187"/>
      <c r="K367" s="187"/>
    </row>
    <row r="368" spans="2:11" ht="15.75" customHeight="1" hidden="1">
      <c r="B368" s="341" t="s">
        <v>298</v>
      </c>
      <c r="C368" s="310"/>
      <c r="D368" s="185" t="s">
        <v>209</v>
      </c>
      <c r="E368" s="185" t="s">
        <v>215</v>
      </c>
      <c r="F368" s="90" t="s">
        <v>428</v>
      </c>
      <c r="G368" s="185"/>
      <c r="H368" s="185"/>
      <c r="I368" s="187">
        <f>I369</f>
        <v>0</v>
      </c>
      <c r="J368" s="187">
        <f>J369</f>
        <v>0</v>
      </c>
      <c r="K368" s="187">
        <f>K369</f>
        <v>0</v>
      </c>
    </row>
    <row r="369" spans="2:11" ht="15.75" customHeight="1" hidden="1">
      <c r="B369" s="225" t="s">
        <v>286</v>
      </c>
      <c r="C369" s="310"/>
      <c r="D369" s="185" t="s">
        <v>209</v>
      </c>
      <c r="E369" s="185" t="s">
        <v>215</v>
      </c>
      <c r="F369" s="90" t="s">
        <v>428</v>
      </c>
      <c r="G369" s="185" t="s">
        <v>287</v>
      </c>
      <c r="H369" s="185"/>
      <c r="I369" s="187">
        <f>I370</f>
        <v>0</v>
      </c>
      <c r="J369" s="187">
        <f>J370</f>
        <v>0</v>
      </c>
      <c r="K369" s="187">
        <f>K370</f>
        <v>0</v>
      </c>
    </row>
    <row r="370" spans="2:11" ht="15.75" customHeight="1" hidden="1">
      <c r="B370" s="225" t="s">
        <v>288</v>
      </c>
      <c r="C370" s="310"/>
      <c r="D370" s="185" t="s">
        <v>209</v>
      </c>
      <c r="E370" s="185" t="s">
        <v>215</v>
      </c>
      <c r="F370" s="90" t="s">
        <v>428</v>
      </c>
      <c r="G370" s="185" t="s">
        <v>289</v>
      </c>
      <c r="H370" s="185"/>
      <c r="I370" s="187">
        <f>I371+I372</f>
        <v>0</v>
      </c>
      <c r="J370" s="187">
        <f>J371+J372</f>
        <v>0</v>
      </c>
      <c r="K370" s="187">
        <f>K371+K372</f>
        <v>0</v>
      </c>
    </row>
    <row r="371" spans="2:11" ht="15.75" customHeight="1" hidden="1">
      <c r="B371" s="226" t="s">
        <v>270</v>
      </c>
      <c r="C371" s="310"/>
      <c r="D371" s="185" t="s">
        <v>209</v>
      </c>
      <c r="E371" s="185" t="s">
        <v>215</v>
      </c>
      <c r="F371" s="90" t="s">
        <v>428</v>
      </c>
      <c r="G371" s="185" t="s">
        <v>289</v>
      </c>
      <c r="H371" s="185" t="s">
        <v>294</v>
      </c>
      <c r="I371" s="187"/>
      <c r="J371" s="187"/>
      <c r="K371" s="187"/>
    </row>
    <row r="372" spans="2:11" ht="15.75" customHeight="1" hidden="1">
      <c r="B372" s="226" t="s">
        <v>271</v>
      </c>
      <c r="C372" s="310"/>
      <c r="D372" s="185" t="s">
        <v>209</v>
      </c>
      <c r="E372" s="185" t="s">
        <v>215</v>
      </c>
      <c r="F372" s="90" t="s">
        <v>428</v>
      </c>
      <c r="G372" s="185" t="s">
        <v>289</v>
      </c>
      <c r="H372" s="185" t="s">
        <v>326</v>
      </c>
      <c r="I372" s="187"/>
      <c r="J372" s="187"/>
      <c r="K372" s="187"/>
    </row>
    <row r="373" spans="2:11" ht="15.75" customHeight="1">
      <c r="B373" s="346" t="s">
        <v>274</v>
      </c>
      <c r="C373" s="310"/>
      <c r="D373" s="185" t="s">
        <v>209</v>
      </c>
      <c r="E373" s="185" t="s">
        <v>215</v>
      </c>
      <c r="F373" s="90" t="s">
        <v>275</v>
      </c>
      <c r="G373" s="185"/>
      <c r="H373" s="185"/>
      <c r="I373" s="187">
        <f>I374</f>
        <v>65</v>
      </c>
      <c r="J373" s="187">
        <f>J374</f>
        <v>0</v>
      </c>
      <c r="K373" s="187">
        <f>K374</f>
        <v>0</v>
      </c>
    </row>
    <row r="374" spans="2:11" ht="15.75" customHeight="1">
      <c r="B374" s="346" t="s">
        <v>214</v>
      </c>
      <c r="C374" s="310"/>
      <c r="D374" s="185" t="s">
        <v>209</v>
      </c>
      <c r="E374" s="185" t="s">
        <v>215</v>
      </c>
      <c r="F374" s="90">
        <v>86000072420</v>
      </c>
      <c r="G374" s="185"/>
      <c r="H374" s="185"/>
      <c r="I374" s="187">
        <f>I375</f>
        <v>65</v>
      </c>
      <c r="J374" s="187">
        <f>J375</f>
        <v>0</v>
      </c>
      <c r="K374" s="187">
        <f>K375</f>
        <v>0</v>
      </c>
    </row>
    <row r="375" spans="2:11" ht="15.75" customHeight="1">
      <c r="B375" s="225" t="s">
        <v>286</v>
      </c>
      <c r="C375" s="310"/>
      <c r="D375" s="185" t="s">
        <v>209</v>
      </c>
      <c r="E375" s="185" t="s">
        <v>215</v>
      </c>
      <c r="F375" s="90">
        <v>86000072420</v>
      </c>
      <c r="G375" s="185" t="s">
        <v>287</v>
      </c>
      <c r="H375" s="185"/>
      <c r="I375" s="187">
        <f>I376</f>
        <v>65</v>
      </c>
      <c r="J375" s="187">
        <f>J376</f>
        <v>0</v>
      </c>
      <c r="K375" s="187">
        <f>K376</f>
        <v>0</v>
      </c>
    </row>
    <row r="376" spans="2:11" ht="15.75" customHeight="1">
      <c r="B376" s="225" t="s">
        <v>288</v>
      </c>
      <c r="C376" s="310"/>
      <c r="D376" s="185" t="s">
        <v>209</v>
      </c>
      <c r="E376" s="185" t="s">
        <v>215</v>
      </c>
      <c r="F376" s="90">
        <v>86000072420</v>
      </c>
      <c r="G376" s="185" t="s">
        <v>289</v>
      </c>
      <c r="H376" s="185"/>
      <c r="I376" s="187">
        <f>I377</f>
        <v>65</v>
      </c>
      <c r="J376" s="187">
        <f>J377</f>
        <v>0</v>
      </c>
      <c r="K376" s="187">
        <f>K377</f>
        <v>0</v>
      </c>
    </row>
    <row r="377" spans="2:11" ht="15.75" customHeight="1">
      <c r="B377" s="226" t="s">
        <v>270</v>
      </c>
      <c r="C377" s="310"/>
      <c r="D377" s="185" t="s">
        <v>209</v>
      </c>
      <c r="E377" s="185" t="s">
        <v>215</v>
      </c>
      <c r="F377" s="90">
        <v>86000072420</v>
      </c>
      <c r="G377" s="185" t="s">
        <v>289</v>
      </c>
      <c r="H377" s="185" t="s">
        <v>294</v>
      </c>
      <c r="I377" s="187">
        <v>65</v>
      </c>
      <c r="J377" s="187"/>
      <c r="K377" s="187"/>
    </row>
    <row r="378" spans="2:11" ht="28.5" customHeight="1">
      <c r="B378" s="364" t="s">
        <v>416</v>
      </c>
      <c r="C378" s="310"/>
      <c r="D378" s="305" t="s">
        <v>209</v>
      </c>
      <c r="E378" s="305" t="s">
        <v>215</v>
      </c>
      <c r="F378" s="365" t="s">
        <v>417</v>
      </c>
      <c r="G378" s="305"/>
      <c r="H378" s="305"/>
      <c r="I378" s="298">
        <f>I379</f>
        <v>0</v>
      </c>
      <c r="J378" s="298">
        <f>J379</f>
        <v>10.3</v>
      </c>
      <c r="K378" s="298">
        <f>K379</f>
        <v>0</v>
      </c>
    </row>
    <row r="379" spans="2:11" ht="15.75" customHeight="1">
      <c r="B379" s="366" t="s">
        <v>418</v>
      </c>
      <c r="C379" s="310"/>
      <c r="D379" s="185" t="s">
        <v>209</v>
      </c>
      <c r="E379" s="185" t="s">
        <v>215</v>
      </c>
      <c r="F379" s="90" t="s">
        <v>419</v>
      </c>
      <c r="G379" s="185"/>
      <c r="H379" s="185"/>
      <c r="I379" s="187">
        <f>I380+I386</f>
        <v>0</v>
      </c>
      <c r="J379" s="187">
        <f>J380+J386</f>
        <v>10.3</v>
      </c>
      <c r="K379" s="187">
        <f>K380+K386</f>
        <v>0</v>
      </c>
    </row>
    <row r="380" spans="2:11" ht="15.75" customHeight="1">
      <c r="B380" s="367" t="s">
        <v>420</v>
      </c>
      <c r="C380" s="310"/>
      <c r="D380" s="185" t="s">
        <v>209</v>
      </c>
      <c r="E380" s="185" t="s">
        <v>215</v>
      </c>
      <c r="F380" s="90" t="s">
        <v>421</v>
      </c>
      <c r="G380" s="185"/>
      <c r="H380" s="185"/>
      <c r="I380" s="187">
        <f>I381</f>
        <v>0</v>
      </c>
      <c r="J380" s="187">
        <f>J381</f>
        <v>3</v>
      </c>
      <c r="K380" s="187">
        <f>K381</f>
        <v>0</v>
      </c>
    </row>
    <row r="381" spans="2:11" ht="15.75" customHeight="1">
      <c r="B381" s="225" t="s">
        <v>286</v>
      </c>
      <c r="C381" s="310"/>
      <c r="D381" s="185" t="s">
        <v>209</v>
      </c>
      <c r="E381" s="185" t="s">
        <v>215</v>
      </c>
      <c r="F381" s="90" t="s">
        <v>421</v>
      </c>
      <c r="G381" s="185" t="s">
        <v>287</v>
      </c>
      <c r="H381" s="185"/>
      <c r="I381" s="187">
        <f>I382</f>
        <v>0</v>
      </c>
      <c r="J381" s="187">
        <f>J382</f>
        <v>3</v>
      </c>
      <c r="K381" s="187">
        <f>K382</f>
        <v>0</v>
      </c>
    </row>
    <row r="382" spans="2:11" ht="15.75" customHeight="1">
      <c r="B382" s="225" t="s">
        <v>288</v>
      </c>
      <c r="C382" s="310"/>
      <c r="D382" s="185" t="s">
        <v>209</v>
      </c>
      <c r="E382" s="185" t="s">
        <v>215</v>
      </c>
      <c r="F382" s="90" t="s">
        <v>421</v>
      </c>
      <c r="G382" s="185" t="s">
        <v>289</v>
      </c>
      <c r="H382" s="185"/>
      <c r="I382" s="187">
        <f>I383+I384+I385</f>
        <v>0</v>
      </c>
      <c r="J382" s="187">
        <f>J383+J384+J385</f>
        <v>3</v>
      </c>
      <c r="K382" s="187">
        <f>K383+K384+K385</f>
        <v>0</v>
      </c>
    </row>
    <row r="383" spans="2:11" ht="15.75" customHeight="1">
      <c r="B383" s="226" t="s">
        <v>270</v>
      </c>
      <c r="C383" s="310"/>
      <c r="D383" s="185" t="s">
        <v>209</v>
      </c>
      <c r="E383" s="185" t="s">
        <v>215</v>
      </c>
      <c r="F383" s="90" t="s">
        <v>421</v>
      </c>
      <c r="G383" s="185" t="s">
        <v>289</v>
      </c>
      <c r="H383" s="185" t="s">
        <v>294</v>
      </c>
      <c r="I383" s="187"/>
      <c r="J383" s="187">
        <v>3</v>
      </c>
      <c r="K383" s="187"/>
    </row>
    <row r="384" spans="2:11" ht="15.75" customHeight="1" hidden="1">
      <c r="B384" s="226" t="s">
        <v>271</v>
      </c>
      <c r="C384" s="310"/>
      <c r="D384" s="185" t="s">
        <v>209</v>
      </c>
      <c r="E384" s="185" t="s">
        <v>215</v>
      </c>
      <c r="F384" s="90" t="s">
        <v>421</v>
      </c>
      <c r="G384" s="185" t="s">
        <v>289</v>
      </c>
      <c r="H384" s="185" t="s">
        <v>326</v>
      </c>
      <c r="I384" s="187"/>
      <c r="J384" s="187"/>
      <c r="K384" s="187"/>
    </row>
    <row r="385" spans="2:11" ht="15.75" customHeight="1" hidden="1">
      <c r="B385" s="226" t="s">
        <v>272</v>
      </c>
      <c r="C385" s="310"/>
      <c r="D385" s="185" t="s">
        <v>209</v>
      </c>
      <c r="E385" s="185" t="s">
        <v>215</v>
      </c>
      <c r="F385" s="90" t="s">
        <v>421</v>
      </c>
      <c r="G385" s="185" t="s">
        <v>289</v>
      </c>
      <c r="H385" s="185" t="s">
        <v>304</v>
      </c>
      <c r="I385" s="187"/>
      <c r="J385" s="187"/>
      <c r="K385" s="187"/>
    </row>
    <row r="386" spans="2:11" ht="15.75" customHeight="1">
      <c r="B386" s="367" t="s">
        <v>422</v>
      </c>
      <c r="C386" s="310"/>
      <c r="D386" s="185" t="s">
        <v>209</v>
      </c>
      <c r="E386" s="185" t="s">
        <v>215</v>
      </c>
      <c r="F386" s="90" t="s">
        <v>423</v>
      </c>
      <c r="G386" s="185"/>
      <c r="H386" s="185"/>
      <c r="I386" s="187">
        <f>I387</f>
        <v>0</v>
      </c>
      <c r="J386" s="187">
        <f>J387</f>
        <v>7.3</v>
      </c>
      <c r="K386" s="187">
        <f>K387</f>
        <v>0</v>
      </c>
    </row>
    <row r="387" spans="2:11" ht="15.75" customHeight="1">
      <c r="B387" s="225" t="s">
        <v>286</v>
      </c>
      <c r="C387" s="310"/>
      <c r="D387" s="185" t="s">
        <v>209</v>
      </c>
      <c r="E387" s="185" t="s">
        <v>215</v>
      </c>
      <c r="F387" s="90" t="s">
        <v>423</v>
      </c>
      <c r="G387" s="185" t="s">
        <v>287</v>
      </c>
      <c r="H387" s="185"/>
      <c r="I387" s="187">
        <f>I388</f>
        <v>0</v>
      </c>
      <c r="J387" s="187">
        <f>J388</f>
        <v>7.3</v>
      </c>
      <c r="K387" s="187">
        <f>K388</f>
        <v>0</v>
      </c>
    </row>
    <row r="388" spans="2:11" ht="15.75" customHeight="1">
      <c r="B388" s="225" t="s">
        <v>288</v>
      </c>
      <c r="C388" s="310"/>
      <c r="D388" s="185" t="s">
        <v>209</v>
      </c>
      <c r="E388" s="185" t="s">
        <v>215</v>
      </c>
      <c r="F388" s="90" t="s">
        <v>423</v>
      </c>
      <c r="G388" s="185" t="s">
        <v>289</v>
      </c>
      <c r="H388" s="185"/>
      <c r="I388" s="187">
        <f>I389+I390+I391</f>
        <v>0</v>
      </c>
      <c r="J388" s="187">
        <f>J389+J390+J391</f>
        <v>7.3</v>
      </c>
      <c r="K388" s="187">
        <f>K389+K390+K391</f>
        <v>0</v>
      </c>
    </row>
    <row r="389" spans="2:11" ht="15.75" customHeight="1">
      <c r="B389" s="226" t="s">
        <v>270</v>
      </c>
      <c r="C389" s="310"/>
      <c r="D389" s="185" t="s">
        <v>209</v>
      </c>
      <c r="E389" s="185" t="s">
        <v>215</v>
      </c>
      <c r="F389" s="90" t="s">
        <v>423</v>
      </c>
      <c r="G389" s="185" t="s">
        <v>289</v>
      </c>
      <c r="H389" s="185" t="s">
        <v>294</v>
      </c>
      <c r="I389" s="187"/>
      <c r="J389" s="187">
        <v>7.3</v>
      </c>
      <c r="K389" s="187"/>
    </row>
    <row r="390" spans="2:11" ht="22.5" customHeight="1" hidden="1">
      <c r="B390" s="226" t="s">
        <v>271</v>
      </c>
      <c r="C390" s="310"/>
      <c r="D390" s="185" t="s">
        <v>209</v>
      </c>
      <c r="E390" s="185" t="s">
        <v>215</v>
      </c>
      <c r="F390" s="90" t="s">
        <v>423</v>
      </c>
      <c r="G390" s="185" t="s">
        <v>289</v>
      </c>
      <c r="H390" s="185" t="s">
        <v>326</v>
      </c>
      <c r="I390" s="187"/>
      <c r="J390" s="187"/>
      <c r="K390" s="187"/>
    </row>
    <row r="391" spans="2:11" ht="15.75" customHeight="1" hidden="1">
      <c r="B391" s="226" t="s">
        <v>272</v>
      </c>
      <c r="C391" s="310"/>
      <c r="D391" s="185" t="s">
        <v>209</v>
      </c>
      <c r="E391" s="185" t="s">
        <v>215</v>
      </c>
      <c r="F391" s="90" t="s">
        <v>423</v>
      </c>
      <c r="G391" s="185" t="s">
        <v>289</v>
      </c>
      <c r="H391" s="185" t="s">
        <v>304</v>
      </c>
      <c r="I391" s="187"/>
      <c r="J391" s="187"/>
      <c r="K391" s="187"/>
    </row>
    <row r="392" spans="2:11" ht="40.5" customHeight="1" hidden="1">
      <c r="B392" s="226" t="s">
        <v>412</v>
      </c>
      <c r="C392" s="310"/>
      <c r="D392" s="185" t="s">
        <v>209</v>
      </c>
      <c r="E392" s="185" t="s">
        <v>215</v>
      </c>
      <c r="F392" s="312" t="s">
        <v>413</v>
      </c>
      <c r="G392" s="185"/>
      <c r="H392" s="185"/>
      <c r="I392" s="187">
        <f>I393</f>
        <v>0</v>
      </c>
      <c r="J392" s="187">
        <f>J393</f>
        <v>0</v>
      </c>
      <c r="K392" s="187">
        <f>K393</f>
        <v>0</v>
      </c>
    </row>
    <row r="393" spans="2:11" ht="15.75" customHeight="1" hidden="1">
      <c r="B393" s="225" t="s">
        <v>286</v>
      </c>
      <c r="C393" s="310"/>
      <c r="D393" s="185" t="s">
        <v>209</v>
      </c>
      <c r="E393" s="185" t="s">
        <v>215</v>
      </c>
      <c r="F393" s="312" t="s">
        <v>413</v>
      </c>
      <c r="G393" s="185" t="s">
        <v>287</v>
      </c>
      <c r="H393" s="185"/>
      <c r="I393" s="187">
        <f>I394</f>
        <v>0</v>
      </c>
      <c r="J393" s="187">
        <f>J394</f>
        <v>0</v>
      </c>
      <c r="K393" s="187">
        <f>K394</f>
        <v>0</v>
      </c>
    </row>
    <row r="394" spans="2:11" ht="15.75" customHeight="1" hidden="1">
      <c r="B394" s="225" t="s">
        <v>288</v>
      </c>
      <c r="C394" s="310"/>
      <c r="D394" s="185" t="s">
        <v>209</v>
      </c>
      <c r="E394" s="185" t="s">
        <v>215</v>
      </c>
      <c r="F394" s="312" t="s">
        <v>413</v>
      </c>
      <c r="G394" s="185" t="s">
        <v>289</v>
      </c>
      <c r="H394" s="185"/>
      <c r="I394" s="187">
        <f>I395</f>
        <v>0</v>
      </c>
      <c r="J394" s="187">
        <f>J395</f>
        <v>0</v>
      </c>
      <c r="K394" s="187">
        <f>K395</f>
        <v>0</v>
      </c>
    </row>
    <row r="395" spans="2:11" ht="15.75" customHeight="1" hidden="1">
      <c r="B395" s="225" t="s">
        <v>271</v>
      </c>
      <c r="C395" s="310"/>
      <c r="D395" s="185" t="s">
        <v>209</v>
      </c>
      <c r="E395" s="185" t="s">
        <v>215</v>
      </c>
      <c r="F395" s="312" t="s">
        <v>413</v>
      </c>
      <c r="G395" s="185" t="s">
        <v>289</v>
      </c>
      <c r="H395" s="185" t="s">
        <v>326</v>
      </c>
      <c r="I395" s="187"/>
      <c r="J395" s="187"/>
      <c r="K395" s="187"/>
    </row>
    <row r="396" spans="2:11" ht="15.75" customHeight="1">
      <c r="B396" s="299" t="s">
        <v>240</v>
      </c>
      <c r="C396" s="310"/>
      <c r="D396" s="305" t="s">
        <v>241</v>
      </c>
      <c r="E396" s="305"/>
      <c r="F396" s="342"/>
      <c r="G396" s="297"/>
      <c r="H396" s="305"/>
      <c r="I396" s="298">
        <f>I397+I403+I437+I468</f>
        <v>5386.400000000001</v>
      </c>
      <c r="J396" s="298">
        <f>J397+J403+J437+J468</f>
        <v>4508.1</v>
      </c>
      <c r="K396" s="298">
        <f>K397+K403+K437+K468</f>
        <v>3396.5</v>
      </c>
    </row>
    <row r="397" spans="2:11" ht="12.75" customHeight="1">
      <c r="B397" s="322" t="s">
        <v>242</v>
      </c>
      <c r="C397" s="310"/>
      <c r="D397" s="308" t="s">
        <v>241</v>
      </c>
      <c r="E397" s="308" t="s">
        <v>243</v>
      </c>
      <c r="F397" s="185"/>
      <c r="G397" s="185"/>
      <c r="H397" s="185"/>
      <c r="I397" s="187">
        <f>I398</f>
        <v>1400</v>
      </c>
      <c r="J397" s="187">
        <f>J398</f>
        <v>1256.3</v>
      </c>
      <c r="K397" s="187">
        <f>K398</f>
        <v>854.7</v>
      </c>
    </row>
    <row r="398" spans="2:11" ht="12.75" customHeight="1">
      <c r="B398" s="225" t="s">
        <v>274</v>
      </c>
      <c r="C398" s="310"/>
      <c r="D398" s="185" t="s">
        <v>241</v>
      </c>
      <c r="E398" s="185" t="s">
        <v>243</v>
      </c>
      <c r="F398" s="185" t="s">
        <v>275</v>
      </c>
      <c r="G398" s="185"/>
      <c r="H398" s="185"/>
      <c r="I398" s="187">
        <f>I399</f>
        <v>1400</v>
      </c>
      <c r="J398" s="187">
        <f>J399</f>
        <v>1256.3</v>
      </c>
      <c r="K398" s="187">
        <f>K399</f>
        <v>854.7</v>
      </c>
    </row>
    <row r="399" spans="2:11" ht="27.75" customHeight="1">
      <c r="B399" s="313" t="s">
        <v>171</v>
      </c>
      <c r="C399" s="310"/>
      <c r="D399" s="185" t="s">
        <v>241</v>
      </c>
      <c r="E399" s="185" t="s">
        <v>243</v>
      </c>
      <c r="F399" s="312" t="s">
        <v>551</v>
      </c>
      <c r="G399" s="185"/>
      <c r="H399" s="185"/>
      <c r="I399" s="187">
        <f>I400</f>
        <v>1400</v>
      </c>
      <c r="J399" s="187">
        <f>J400</f>
        <v>1256.3</v>
      </c>
      <c r="K399" s="187">
        <f>K400</f>
        <v>854.7</v>
      </c>
    </row>
    <row r="400" spans="2:11" ht="12.75" customHeight="1">
      <c r="B400" s="226" t="s">
        <v>316</v>
      </c>
      <c r="C400" s="310"/>
      <c r="D400" s="185" t="s">
        <v>241</v>
      </c>
      <c r="E400" s="185" t="s">
        <v>243</v>
      </c>
      <c r="F400" s="312" t="s">
        <v>551</v>
      </c>
      <c r="G400" s="185" t="s">
        <v>315</v>
      </c>
      <c r="H400" s="185"/>
      <c r="I400" s="187">
        <f>I401</f>
        <v>1400</v>
      </c>
      <c r="J400" s="187">
        <f>J401</f>
        <v>1256.3</v>
      </c>
      <c r="K400" s="187">
        <f>K401</f>
        <v>854.7</v>
      </c>
    </row>
    <row r="401" spans="2:11" ht="12.75" customHeight="1">
      <c r="B401" s="226" t="s">
        <v>318</v>
      </c>
      <c r="C401" s="310"/>
      <c r="D401" s="185" t="s">
        <v>241</v>
      </c>
      <c r="E401" s="185" t="s">
        <v>243</v>
      </c>
      <c r="F401" s="312" t="s">
        <v>551</v>
      </c>
      <c r="G401" s="185" t="s">
        <v>317</v>
      </c>
      <c r="H401" s="185"/>
      <c r="I401" s="187">
        <f>I402</f>
        <v>1400</v>
      </c>
      <c r="J401" s="187">
        <f>J402</f>
        <v>1256.3</v>
      </c>
      <c r="K401" s="187">
        <f>K402</f>
        <v>854.7</v>
      </c>
    </row>
    <row r="402" spans="2:11" ht="14.25" customHeight="1">
      <c r="B402" s="226" t="s">
        <v>270</v>
      </c>
      <c r="C402" s="310"/>
      <c r="D402" s="185" t="s">
        <v>241</v>
      </c>
      <c r="E402" s="185" t="s">
        <v>243</v>
      </c>
      <c r="F402" s="312" t="s">
        <v>551</v>
      </c>
      <c r="G402" s="185" t="s">
        <v>317</v>
      </c>
      <c r="H402" s="185">
        <v>2</v>
      </c>
      <c r="I402" s="187">
        <v>1400</v>
      </c>
      <c r="J402" s="187">
        <v>1256.3</v>
      </c>
      <c r="K402" s="187">
        <v>854.7</v>
      </c>
    </row>
    <row r="403" spans="2:11" ht="12.75" customHeight="1">
      <c r="B403" s="322" t="s">
        <v>244</v>
      </c>
      <c r="C403" s="321"/>
      <c r="D403" s="308" t="s">
        <v>241</v>
      </c>
      <c r="E403" s="308" t="s">
        <v>245</v>
      </c>
      <c r="F403" s="312"/>
      <c r="G403" s="185"/>
      <c r="H403" s="185"/>
      <c r="I403" s="187">
        <f>I416+I425+I433+I429</f>
        <v>1274</v>
      </c>
      <c r="J403" s="187">
        <f>J416+J425+J433</f>
        <v>830</v>
      </c>
      <c r="K403" s="187">
        <f>K416+K425+K433</f>
        <v>120</v>
      </c>
    </row>
    <row r="404" spans="2:11" ht="12.75" customHeight="1" hidden="1">
      <c r="B404" s="368"/>
      <c r="C404" s="321"/>
      <c r="D404" s="185"/>
      <c r="E404" s="185"/>
      <c r="F404" s="338"/>
      <c r="G404" s="185"/>
      <c r="H404" s="185"/>
      <c r="I404" s="187">
        <f>I405</f>
        <v>0</v>
      </c>
      <c r="J404" s="187"/>
      <c r="K404" s="187"/>
    </row>
    <row r="405" spans="2:11" ht="12.75" customHeight="1" hidden="1">
      <c r="B405" s="226"/>
      <c r="C405" s="310"/>
      <c r="D405" s="185"/>
      <c r="E405" s="185"/>
      <c r="F405" s="338"/>
      <c r="G405" s="185"/>
      <c r="H405" s="185"/>
      <c r="I405" s="187">
        <f>I406</f>
        <v>0</v>
      </c>
      <c r="J405" s="187"/>
      <c r="K405" s="187"/>
    </row>
    <row r="406" spans="2:11" ht="18" customHeight="1" hidden="1">
      <c r="B406" s="311"/>
      <c r="C406" s="310"/>
      <c r="D406" s="185"/>
      <c r="E406" s="185"/>
      <c r="F406" s="338"/>
      <c r="G406" s="185"/>
      <c r="H406" s="185"/>
      <c r="I406" s="187">
        <f>I407</f>
        <v>0</v>
      </c>
      <c r="J406" s="187"/>
      <c r="K406" s="187"/>
    </row>
    <row r="407" spans="2:11" ht="21" customHeight="1" hidden="1">
      <c r="B407" s="226"/>
      <c r="C407" s="321"/>
      <c r="D407" s="185"/>
      <c r="E407" s="185"/>
      <c r="F407" s="338"/>
      <c r="G407" s="185"/>
      <c r="H407" s="185"/>
      <c r="I407" s="187">
        <f>I408</f>
        <v>0</v>
      </c>
      <c r="J407" s="187"/>
      <c r="K407" s="187"/>
    </row>
    <row r="408" spans="2:11" ht="18.75" customHeight="1" hidden="1">
      <c r="B408" s="226"/>
      <c r="C408" s="321"/>
      <c r="D408" s="185"/>
      <c r="E408" s="185"/>
      <c r="F408" s="338"/>
      <c r="G408" s="185"/>
      <c r="H408" s="185"/>
      <c r="I408" s="187">
        <f>I409</f>
        <v>0</v>
      </c>
      <c r="J408" s="187"/>
      <c r="K408" s="187"/>
    </row>
    <row r="409" spans="2:11" ht="12.75" customHeight="1" hidden="1">
      <c r="B409" s="226"/>
      <c r="C409" s="321"/>
      <c r="D409" s="185"/>
      <c r="E409" s="185"/>
      <c r="F409" s="338"/>
      <c r="G409" s="185"/>
      <c r="H409" s="185"/>
      <c r="I409" s="187"/>
      <c r="J409" s="187"/>
      <c r="K409" s="187"/>
    </row>
    <row r="410" spans="2:11" ht="12.75" customHeight="1" hidden="1">
      <c r="B410" s="295"/>
      <c r="C410" s="321"/>
      <c r="D410" s="185"/>
      <c r="E410" s="185"/>
      <c r="F410" s="312"/>
      <c r="G410" s="185"/>
      <c r="H410" s="185"/>
      <c r="I410" s="187">
        <f>I411</f>
        <v>648</v>
      </c>
      <c r="J410" s="187"/>
      <c r="K410" s="187"/>
    </row>
    <row r="411" spans="2:11" ht="14.25" customHeight="1" hidden="1">
      <c r="B411" s="225"/>
      <c r="C411" s="321"/>
      <c r="D411" s="185"/>
      <c r="E411" s="185"/>
      <c r="F411" s="312"/>
      <c r="G411" s="185"/>
      <c r="H411" s="185"/>
      <c r="I411" s="187">
        <f>I412</f>
        <v>648</v>
      </c>
      <c r="J411" s="187"/>
      <c r="K411" s="187"/>
    </row>
    <row r="412" spans="2:11" ht="14.25" customHeight="1" hidden="1">
      <c r="B412" s="226"/>
      <c r="C412" s="321"/>
      <c r="D412" s="185"/>
      <c r="E412" s="185"/>
      <c r="F412" s="312"/>
      <c r="G412" s="185"/>
      <c r="H412" s="185"/>
      <c r="I412" s="187">
        <f>I413</f>
        <v>648</v>
      </c>
      <c r="J412" s="187"/>
      <c r="K412" s="187"/>
    </row>
    <row r="413" spans="2:11" ht="18.75" customHeight="1" hidden="1">
      <c r="B413" s="311"/>
      <c r="C413" s="321"/>
      <c r="D413" s="185"/>
      <c r="E413" s="185"/>
      <c r="F413" s="312"/>
      <c r="G413" s="185"/>
      <c r="H413" s="185"/>
      <c r="I413" s="187">
        <f>I414+I417</f>
        <v>648</v>
      </c>
      <c r="J413" s="187"/>
      <c r="K413" s="187"/>
    </row>
    <row r="414" spans="2:11" ht="20.25" customHeight="1" hidden="1">
      <c r="B414" s="225"/>
      <c r="C414" s="321"/>
      <c r="D414" s="185"/>
      <c r="E414" s="185"/>
      <c r="F414" s="312"/>
      <c r="G414" s="185"/>
      <c r="H414" s="185"/>
      <c r="I414" s="187">
        <f>I415</f>
        <v>324</v>
      </c>
      <c r="J414" s="187"/>
      <c r="K414" s="187"/>
    </row>
    <row r="415" spans="2:11" ht="12.75" customHeight="1" hidden="1">
      <c r="B415" s="225"/>
      <c r="C415" s="321"/>
      <c r="D415" s="185" t="s">
        <v>241</v>
      </c>
      <c r="E415" s="185" t="s">
        <v>245</v>
      </c>
      <c r="F415" s="312"/>
      <c r="G415" s="185"/>
      <c r="H415" s="185"/>
      <c r="I415" s="187">
        <f>I416</f>
        <v>324</v>
      </c>
      <c r="J415" s="187"/>
      <c r="K415" s="187"/>
    </row>
    <row r="416" spans="2:11" ht="12.75" customHeight="1">
      <c r="B416" s="225" t="s">
        <v>274</v>
      </c>
      <c r="C416" s="321"/>
      <c r="D416" s="185" t="s">
        <v>241</v>
      </c>
      <c r="E416" s="185" t="s">
        <v>245</v>
      </c>
      <c r="F416" s="312" t="s">
        <v>275</v>
      </c>
      <c r="G416" s="185"/>
      <c r="H416" s="185"/>
      <c r="I416" s="187">
        <f>I417</f>
        <v>324</v>
      </c>
      <c r="J416" s="187">
        <f>J417</f>
        <v>120</v>
      </c>
      <c r="K416" s="187">
        <f>K417</f>
        <v>120</v>
      </c>
    </row>
    <row r="417" spans="2:11" ht="14.25" customHeight="1">
      <c r="B417" s="226" t="s">
        <v>316</v>
      </c>
      <c r="C417" s="321"/>
      <c r="D417" s="185" t="s">
        <v>241</v>
      </c>
      <c r="E417" s="185" t="s">
        <v>245</v>
      </c>
      <c r="F417" s="312" t="s">
        <v>552</v>
      </c>
      <c r="G417" s="185" t="s">
        <v>315</v>
      </c>
      <c r="H417" s="185"/>
      <c r="I417" s="187">
        <f>I418+I420+I423</f>
        <v>324</v>
      </c>
      <c r="J417" s="187">
        <f>J418+J420</f>
        <v>120</v>
      </c>
      <c r="K417" s="187">
        <f>K418+K420</f>
        <v>120</v>
      </c>
    </row>
    <row r="418" spans="2:11" ht="14.25" customHeight="1">
      <c r="B418" s="226" t="s">
        <v>318</v>
      </c>
      <c r="C418" s="321"/>
      <c r="D418" s="185" t="s">
        <v>241</v>
      </c>
      <c r="E418" s="185" t="s">
        <v>245</v>
      </c>
      <c r="F418" s="312" t="s">
        <v>552</v>
      </c>
      <c r="G418" s="185" t="s">
        <v>317</v>
      </c>
      <c r="H418" s="185"/>
      <c r="I418" s="187">
        <f>I419</f>
        <v>176</v>
      </c>
      <c r="J418" s="187">
        <f>J419</f>
        <v>60</v>
      </c>
      <c r="K418" s="187">
        <f>K419</f>
        <v>60</v>
      </c>
    </row>
    <row r="419" spans="2:12" ht="12.75" customHeight="1">
      <c r="B419" s="226" t="s">
        <v>270</v>
      </c>
      <c r="C419" s="321"/>
      <c r="D419" s="185" t="s">
        <v>241</v>
      </c>
      <c r="E419" s="185" t="s">
        <v>245</v>
      </c>
      <c r="F419" s="312" t="s">
        <v>552</v>
      </c>
      <c r="G419" s="185" t="s">
        <v>317</v>
      </c>
      <c r="H419" s="185">
        <v>2</v>
      </c>
      <c r="I419" s="187">
        <v>176</v>
      </c>
      <c r="J419" s="187">
        <v>60</v>
      </c>
      <c r="K419" s="187">
        <v>60</v>
      </c>
      <c r="L419" s="278">
        <v>84</v>
      </c>
    </row>
    <row r="420" spans="2:11" ht="15.75" customHeight="1">
      <c r="B420" s="226" t="s">
        <v>553</v>
      </c>
      <c r="C420" s="321"/>
      <c r="D420" s="185" t="s">
        <v>241</v>
      </c>
      <c r="E420" s="185" t="s">
        <v>245</v>
      </c>
      <c r="F420" s="312" t="s">
        <v>552</v>
      </c>
      <c r="G420" s="185" t="s">
        <v>554</v>
      </c>
      <c r="H420" s="185"/>
      <c r="I420" s="187">
        <f>I421</f>
        <v>48</v>
      </c>
      <c r="J420" s="187">
        <f>J421</f>
        <v>60</v>
      </c>
      <c r="K420" s="187">
        <f>K421</f>
        <v>60</v>
      </c>
    </row>
    <row r="421" spans="2:11" ht="12.75" customHeight="1">
      <c r="B421" s="226" t="s">
        <v>318</v>
      </c>
      <c r="C421" s="321"/>
      <c r="D421" s="185" t="s">
        <v>241</v>
      </c>
      <c r="E421" s="185" t="s">
        <v>245</v>
      </c>
      <c r="F421" s="312" t="s">
        <v>552</v>
      </c>
      <c r="G421" s="185" t="s">
        <v>554</v>
      </c>
      <c r="H421" s="185"/>
      <c r="I421" s="187">
        <f>I422</f>
        <v>48</v>
      </c>
      <c r="J421" s="187">
        <f>J422</f>
        <v>60</v>
      </c>
      <c r="K421" s="187">
        <f>K422</f>
        <v>60</v>
      </c>
    </row>
    <row r="422" spans="2:12" ht="12.75" customHeight="1">
      <c r="B422" s="226" t="s">
        <v>270</v>
      </c>
      <c r="C422" s="321"/>
      <c r="D422" s="185" t="s">
        <v>241</v>
      </c>
      <c r="E422" s="185" t="s">
        <v>245</v>
      </c>
      <c r="F422" s="312" t="s">
        <v>552</v>
      </c>
      <c r="G422" s="185" t="s">
        <v>554</v>
      </c>
      <c r="H422" s="185" t="s">
        <v>294</v>
      </c>
      <c r="I422" s="187">
        <v>48</v>
      </c>
      <c r="J422" s="187">
        <v>60</v>
      </c>
      <c r="K422" s="187">
        <v>60</v>
      </c>
      <c r="L422" s="278">
        <v>-10</v>
      </c>
    </row>
    <row r="423" spans="2:11" ht="12.75" customHeight="1">
      <c r="B423" s="226" t="s">
        <v>337</v>
      </c>
      <c r="C423" s="321"/>
      <c r="D423" s="185" t="s">
        <v>241</v>
      </c>
      <c r="E423" s="185" t="s">
        <v>245</v>
      </c>
      <c r="F423" s="312" t="s">
        <v>552</v>
      </c>
      <c r="G423" s="185" t="s">
        <v>555</v>
      </c>
      <c r="H423" s="185"/>
      <c r="I423" s="187">
        <f>I424</f>
        <v>100</v>
      </c>
      <c r="J423" s="187">
        <f>J424</f>
        <v>0</v>
      </c>
      <c r="K423" s="187">
        <f>K424</f>
        <v>0</v>
      </c>
    </row>
    <row r="424" spans="2:11" ht="12.75" customHeight="1">
      <c r="B424" s="226" t="s">
        <v>270</v>
      </c>
      <c r="C424" s="321"/>
      <c r="D424" s="185" t="s">
        <v>241</v>
      </c>
      <c r="E424" s="185" t="s">
        <v>245</v>
      </c>
      <c r="F424" s="312" t="s">
        <v>552</v>
      </c>
      <c r="G424" s="185" t="s">
        <v>555</v>
      </c>
      <c r="H424" s="185" t="s">
        <v>294</v>
      </c>
      <c r="I424" s="187">
        <v>100</v>
      </c>
      <c r="J424" s="187"/>
      <c r="K424" s="187"/>
    </row>
    <row r="425" spans="2:11" ht="53.25" customHeight="1" hidden="1">
      <c r="B425" s="313" t="s">
        <v>558</v>
      </c>
      <c r="C425" s="321"/>
      <c r="D425" s="185" t="s">
        <v>241</v>
      </c>
      <c r="E425" s="185" t="s">
        <v>245</v>
      </c>
      <c r="F425" s="312" t="s">
        <v>559</v>
      </c>
      <c r="G425" s="185"/>
      <c r="H425" s="185"/>
      <c r="I425" s="187">
        <f>I426</f>
        <v>0</v>
      </c>
      <c r="J425" s="187">
        <f>J426</f>
        <v>0</v>
      </c>
      <c r="K425" s="187">
        <f>K426</f>
        <v>0</v>
      </c>
    </row>
    <row r="426" spans="2:11" ht="12.75" customHeight="1" hidden="1">
      <c r="B426" s="226" t="s">
        <v>316</v>
      </c>
      <c r="C426" s="321"/>
      <c r="D426" s="185" t="s">
        <v>241</v>
      </c>
      <c r="E426" s="185" t="s">
        <v>245</v>
      </c>
      <c r="F426" s="312" t="s">
        <v>559</v>
      </c>
      <c r="G426" s="185" t="s">
        <v>315</v>
      </c>
      <c r="H426" s="185"/>
      <c r="I426" s="187">
        <f>I427</f>
        <v>0</v>
      </c>
      <c r="J426" s="187">
        <f>J427</f>
        <v>0</v>
      </c>
      <c r="K426" s="187">
        <f>K427</f>
        <v>0</v>
      </c>
    </row>
    <row r="427" spans="2:11" ht="12.75" customHeight="1" hidden="1">
      <c r="B427" s="226" t="s">
        <v>318</v>
      </c>
      <c r="C427" s="321"/>
      <c r="D427" s="185" t="s">
        <v>241</v>
      </c>
      <c r="E427" s="185" t="s">
        <v>245</v>
      </c>
      <c r="F427" s="312" t="s">
        <v>559</v>
      </c>
      <c r="G427" s="185" t="s">
        <v>317</v>
      </c>
      <c r="H427" s="185"/>
      <c r="I427" s="187">
        <f>I428</f>
        <v>0</v>
      </c>
      <c r="J427" s="187">
        <f>J428</f>
        <v>0</v>
      </c>
      <c r="K427" s="187">
        <f>K428</f>
        <v>0</v>
      </c>
    </row>
    <row r="428" spans="2:11" ht="12.75" customHeight="1" hidden="1">
      <c r="B428" s="226" t="s">
        <v>272</v>
      </c>
      <c r="C428" s="321"/>
      <c r="D428" s="185" t="s">
        <v>241</v>
      </c>
      <c r="E428" s="185" t="s">
        <v>245</v>
      </c>
      <c r="F428" s="312" t="s">
        <v>559</v>
      </c>
      <c r="G428" s="185" t="s">
        <v>317</v>
      </c>
      <c r="H428" s="185" t="s">
        <v>304</v>
      </c>
      <c r="I428" s="187"/>
      <c r="J428" s="187"/>
      <c r="K428" s="187"/>
    </row>
    <row r="429" spans="2:11" ht="45" customHeight="1">
      <c r="B429" s="247" t="s">
        <v>556</v>
      </c>
      <c r="C429" s="369"/>
      <c r="D429" s="248" t="s">
        <v>241</v>
      </c>
      <c r="E429" s="248" t="s">
        <v>245</v>
      </c>
      <c r="F429" s="249" t="s">
        <v>557</v>
      </c>
      <c r="G429" s="248"/>
      <c r="H429" s="248"/>
      <c r="I429" s="187">
        <f>I430</f>
        <v>500</v>
      </c>
      <c r="J429" s="187">
        <f>J430</f>
        <v>0</v>
      </c>
      <c r="K429" s="187">
        <f>K430</f>
        <v>0</v>
      </c>
    </row>
    <row r="430" spans="2:11" ht="12.75" customHeight="1">
      <c r="B430" s="247" t="s">
        <v>316</v>
      </c>
      <c r="C430" s="369"/>
      <c r="D430" s="248" t="s">
        <v>241</v>
      </c>
      <c r="E430" s="248" t="s">
        <v>245</v>
      </c>
      <c r="F430" s="249" t="s">
        <v>557</v>
      </c>
      <c r="G430" s="248" t="s">
        <v>315</v>
      </c>
      <c r="H430" s="248"/>
      <c r="I430" s="187">
        <f>I431</f>
        <v>500</v>
      </c>
      <c r="J430" s="187">
        <f>J431</f>
        <v>0</v>
      </c>
      <c r="K430" s="187">
        <f>K431</f>
        <v>0</v>
      </c>
    </row>
    <row r="431" spans="2:11" ht="12.75" customHeight="1">
      <c r="B431" s="247" t="s">
        <v>337</v>
      </c>
      <c r="C431" s="369"/>
      <c r="D431" s="248" t="s">
        <v>241</v>
      </c>
      <c r="E431" s="248" t="s">
        <v>245</v>
      </c>
      <c r="F431" s="249" t="s">
        <v>557</v>
      </c>
      <c r="G431" s="248" t="s">
        <v>555</v>
      </c>
      <c r="H431" s="248"/>
      <c r="I431" s="187">
        <f>I432</f>
        <v>500</v>
      </c>
      <c r="J431" s="187">
        <f>J432</f>
        <v>0</v>
      </c>
      <c r="K431" s="187">
        <f>K432</f>
        <v>0</v>
      </c>
    </row>
    <row r="432" spans="2:11" ht="12.75" customHeight="1">
      <c r="B432" s="247" t="s">
        <v>270</v>
      </c>
      <c r="C432" s="369"/>
      <c r="D432" s="248" t="s">
        <v>241</v>
      </c>
      <c r="E432" s="248" t="s">
        <v>245</v>
      </c>
      <c r="F432" s="249" t="s">
        <v>557</v>
      </c>
      <c r="G432" s="248" t="s">
        <v>555</v>
      </c>
      <c r="H432" s="248" t="s">
        <v>294</v>
      </c>
      <c r="I432" s="187">
        <v>500</v>
      </c>
      <c r="J432" s="187"/>
      <c r="K432" s="187"/>
    </row>
    <row r="433" spans="2:11" ht="28.5" customHeight="1">
      <c r="B433" s="313" t="s">
        <v>560</v>
      </c>
      <c r="C433" s="321"/>
      <c r="D433" s="185" t="s">
        <v>241</v>
      </c>
      <c r="E433" s="185" t="s">
        <v>245</v>
      </c>
      <c r="F433" s="312" t="s">
        <v>561</v>
      </c>
      <c r="G433" s="185"/>
      <c r="H433" s="185"/>
      <c r="I433" s="187">
        <f>I434</f>
        <v>450</v>
      </c>
      <c r="J433" s="187">
        <f>J434</f>
        <v>710</v>
      </c>
      <c r="K433" s="187">
        <f>K434</f>
        <v>0</v>
      </c>
    </row>
    <row r="434" spans="2:11" ht="12.75" customHeight="1">
      <c r="B434" s="226" t="s">
        <v>316</v>
      </c>
      <c r="C434" s="321"/>
      <c r="D434" s="185" t="s">
        <v>241</v>
      </c>
      <c r="E434" s="185" t="s">
        <v>245</v>
      </c>
      <c r="F434" s="312" t="s">
        <v>561</v>
      </c>
      <c r="G434" s="185" t="s">
        <v>315</v>
      </c>
      <c r="H434" s="185"/>
      <c r="I434" s="187">
        <f>I435</f>
        <v>450</v>
      </c>
      <c r="J434" s="187">
        <f>J435</f>
        <v>710</v>
      </c>
      <c r="K434" s="187">
        <f>K435</f>
        <v>0</v>
      </c>
    </row>
    <row r="435" spans="2:11" ht="12.75" customHeight="1">
      <c r="B435" s="226" t="s">
        <v>318</v>
      </c>
      <c r="C435" s="321"/>
      <c r="D435" s="185" t="s">
        <v>241</v>
      </c>
      <c r="E435" s="185" t="s">
        <v>245</v>
      </c>
      <c r="F435" s="312" t="s">
        <v>561</v>
      </c>
      <c r="G435" s="185" t="s">
        <v>317</v>
      </c>
      <c r="H435" s="185"/>
      <c r="I435" s="187">
        <f>I436</f>
        <v>450</v>
      </c>
      <c r="J435" s="187">
        <f>J436</f>
        <v>710</v>
      </c>
      <c r="K435" s="187">
        <f>K436</f>
        <v>0</v>
      </c>
    </row>
    <row r="436" spans="2:11" ht="12.75" customHeight="1">
      <c r="B436" s="226" t="s">
        <v>272</v>
      </c>
      <c r="C436" s="321"/>
      <c r="D436" s="185" t="s">
        <v>241</v>
      </c>
      <c r="E436" s="185" t="s">
        <v>245</v>
      </c>
      <c r="F436" s="312" t="s">
        <v>561</v>
      </c>
      <c r="G436" s="185" t="s">
        <v>317</v>
      </c>
      <c r="H436" s="185" t="s">
        <v>304</v>
      </c>
      <c r="I436" s="187">
        <v>450</v>
      </c>
      <c r="J436" s="187">
        <v>710</v>
      </c>
      <c r="K436" s="187"/>
    </row>
    <row r="437" spans="2:11" ht="14.25" customHeight="1">
      <c r="B437" s="322" t="s">
        <v>246</v>
      </c>
      <c r="C437" s="321"/>
      <c r="D437" s="308" t="s">
        <v>241</v>
      </c>
      <c r="E437" s="308" t="s">
        <v>247</v>
      </c>
      <c r="F437" s="338"/>
      <c r="G437" s="291"/>
      <c r="H437" s="185"/>
      <c r="I437" s="187">
        <f>I438+I457</f>
        <v>1099.3000000000002</v>
      </c>
      <c r="J437" s="187">
        <f>J438+J457</f>
        <v>1099.3000000000002</v>
      </c>
      <c r="K437" s="187">
        <f>K438+K457</f>
        <v>1099.3000000000002</v>
      </c>
    </row>
    <row r="438" spans="2:11" ht="17.25" customHeight="1">
      <c r="B438" s="370" t="s">
        <v>274</v>
      </c>
      <c r="C438" s="321"/>
      <c r="D438" s="186">
        <v>1000</v>
      </c>
      <c r="E438" s="186">
        <v>1004</v>
      </c>
      <c r="F438" s="186" t="s">
        <v>275</v>
      </c>
      <c r="G438" s="305"/>
      <c r="H438" s="305"/>
      <c r="I438" s="187">
        <f>I439+I443+I447+I453+I464</f>
        <v>519.7</v>
      </c>
      <c r="J438" s="187">
        <f>J439+J443+J447+J453+J464</f>
        <v>519.7</v>
      </c>
      <c r="K438" s="187">
        <f>K439+K443+K447+K453+K464</f>
        <v>519.7</v>
      </c>
    </row>
    <row r="439" spans="2:11" ht="27.75" customHeight="1" hidden="1">
      <c r="B439" s="311" t="s">
        <v>172</v>
      </c>
      <c r="C439" s="321"/>
      <c r="D439" s="186">
        <v>1000</v>
      </c>
      <c r="E439" s="186">
        <v>1004</v>
      </c>
      <c r="F439" s="371" t="s">
        <v>567</v>
      </c>
      <c r="G439" s="305"/>
      <c r="H439" s="305"/>
      <c r="I439" s="187">
        <f>I440</f>
        <v>0</v>
      </c>
      <c r="J439" s="187">
        <f>J440</f>
        <v>0</v>
      </c>
      <c r="K439" s="187">
        <f>K440</f>
        <v>0</v>
      </c>
    </row>
    <row r="440" spans="2:11" ht="12.75" customHeight="1" hidden="1">
      <c r="B440" s="226" t="s">
        <v>316</v>
      </c>
      <c r="C440" s="321"/>
      <c r="D440" s="186">
        <v>1000</v>
      </c>
      <c r="E440" s="186">
        <v>1004</v>
      </c>
      <c r="F440" s="371" t="s">
        <v>567</v>
      </c>
      <c r="G440" s="185" t="s">
        <v>315</v>
      </c>
      <c r="H440" s="305"/>
      <c r="I440" s="187">
        <f>I441</f>
        <v>0</v>
      </c>
      <c r="J440" s="187">
        <f>J441</f>
        <v>0</v>
      </c>
      <c r="K440" s="187">
        <f>K441</f>
        <v>0</v>
      </c>
    </row>
    <row r="441" spans="2:11" ht="12.75" customHeight="1" hidden="1">
      <c r="B441" s="226" t="s">
        <v>568</v>
      </c>
      <c r="C441" s="321"/>
      <c r="D441" s="186">
        <v>1000</v>
      </c>
      <c r="E441" s="186">
        <v>1004</v>
      </c>
      <c r="F441" s="371" t="s">
        <v>567</v>
      </c>
      <c r="G441" s="185" t="s">
        <v>569</v>
      </c>
      <c r="H441" s="185"/>
      <c r="I441" s="187">
        <f>I442</f>
        <v>0</v>
      </c>
      <c r="J441" s="187">
        <f>J442</f>
        <v>0</v>
      </c>
      <c r="K441" s="187">
        <f>K442</f>
        <v>0</v>
      </c>
    </row>
    <row r="442" spans="2:11" ht="14.25" customHeight="1" hidden="1">
      <c r="B442" s="226" t="s">
        <v>272</v>
      </c>
      <c r="C442" s="321"/>
      <c r="D442" s="186">
        <v>1000</v>
      </c>
      <c r="E442" s="186">
        <v>1004</v>
      </c>
      <c r="F442" s="371" t="s">
        <v>567</v>
      </c>
      <c r="G442" s="185" t="s">
        <v>569</v>
      </c>
      <c r="H442" s="185" t="s">
        <v>304</v>
      </c>
      <c r="I442" s="187"/>
      <c r="J442" s="187"/>
      <c r="K442" s="187"/>
    </row>
    <row r="443" spans="2:11" ht="91.5" customHeight="1" hidden="1">
      <c r="B443" s="346" t="s">
        <v>173</v>
      </c>
      <c r="C443" s="321"/>
      <c r="D443" s="186">
        <v>1000</v>
      </c>
      <c r="E443" s="186">
        <v>1004</v>
      </c>
      <c r="F443" s="312" t="s">
        <v>275</v>
      </c>
      <c r="G443" s="185"/>
      <c r="H443" s="185"/>
      <c r="I443" s="187">
        <f>I444</f>
        <v>0</v>
      </c>
      <c r="J443" s="187">
        <f>J444</f>
        <v>0</v>
      </c>
      <c r="K443" s="187">
        <f>K444</f>
        <v>0</v>
      </c>
    </row>
    <row r="444" spans="2:11" ht="15.75" customHeight="1" hidden="1">
      <c r="B444" s="226" t="s">
        <v>316</v>
      </c>
      <c r="C444" s="321"/>
      <c r="D444" s="186">
        <v>1000</v>
      </c>
      <c r="E444" s="186">
        <v>1004</v>
      </c>
      <c r="F444" s="312" t="s">
        <v>572</v>
      </c>
      <c r="G444" s="185" t="s">
        <v>315</v>
      </c>
      <c r="H444" s="185"/>
      <c r="I444" s="187">
        <f>I445</f>
        <v>0</v>
      </c>
      <c r="J444" s="187">
        <f>J445</f>
        <v>0</v>
      </c>
      <c r="K444" s="187">
        <f>K445</f>
        <v>0</v>
      </c>
    </row>
    <row r="445" spans="2:11" ht="16.5" customHeight="1" hidden="1">
      <c r="B445" s="226" t="s">
        <v>568</v>
      </c>
      <c r="C445" s="321"/>
      <c r="D445" s="186">
        <v>1000</v>
      </c>
      <c r="E445" s="186">
        <v>1004</v>
      </c>
      <c r="F445" s="312" t="s">
        <v>572</v>
      </c>
      <c r="G445" s="185" t="s">
        <v>569</v>
      </c>
      <c r="H445" s="185"/>
      <c r="I445" s="187">
        <f>I446</f>
        <v>0</v>
      </c>
      <c r="J445" s="187">
        <f>J446</f>
        <v>0</v>
      </c>
      <c r="K445" s="187">
        <f>K446</f>
        <v>0</v>
      </c>
    </row>
    <row r="446" spans="2:11" ht="12.75" customHeight="1" hidden="1">
      <c r="B446" s="226" t="s">
        <v>271</v>
      </c>
      <c r="C446" s="321"/>
      <c r="D446" s="186">
        <v>1000</v>
      </c>
      <c r="E446" s="186">
        <v>1004</v>
      </c>
      <c r="F446" s="312" t="s">
        <v>572</v>
      </c>
      <c r="G446" s="185" t="s">
        <v>569</v>
      </c>
      <c r="H446" s="185" t="s">
        <v>326</v>
      </c>
      <c r="I446" s="187"/>
      <c r="J446" s="187"/>
      <c r="K446" s="187"/>
    </row>
    <row r="447" spans="2:11" ht="27.75" customHeight="1">
      <c r="B447" s="320" t="s">
        <v>174</v>
      </c>
      <c r="C447" s="321"/>
      <c r="D447" s="186">
        <v>1000</v>
      </c>
      <c r="E447" s="186">
        <v>1004</v>
      </c>
      <c r="F447" s="312" t="s">
        <v>275</v>
      </c>
      <c r="G447" s="305"/>
      <c r="H447" s="305"/>
      <c r="I447" s="187">
        <f>I448</f>
        <v>469.7</v>
      </c>
      <c r="J447" s="187">
        <f>J448</f>
        <v>469.7</v>
      </c>
      <c r="K447" s="187">
        <f>K448</f>
        <v>469.7</v>
      </c>
    </row>
    <row r="448" spans="2:11" ht="14.25" customHeight="1">
      <c r="B448" s="226" t="s">
        <v>316</v>
      </c>
      <c r="C448" s="321"/>
      <c r="D448" s="186">
        <v>1000</v>
      </c>
      <c r="E448" s="186">
        <v>1004</v>
      </c>
      <c r="F448" s="312" t="s">
        <v>573</v>
      </c>
      <c r="G448" s="185" t="s">
        <v>315</v>
      </c>
      <c r="H448" s="185"/>
      <c r="I448" s="187">
        <f>I449+I451</f>
        <v>469.7</v>
      </c>
      <c r="J448" s="187">
        <f>J449+J451</f>
        <v>469.7</v>
      </c>
      <c r="K448" s="187">
        <f>K449+K451</f>
        <v>469.7</v>
      </c>
    </row>
    <row r="449" spans="2:11" ht="13.5" customHeight="1">
      <c r="B449" s="226" t="s">
        <v>568</v>
      </c>
      <c r="C449" s="321"/>
      <c r="D449" s="186">
        <v>1000</v>
      </c>
      <c r="E449" s="186">
        <v>1004</v>
      </c>
      <c r="F449" s="312" t="s">
        <v>573</v>
      </c>
      <c r="G449" s="185" t="s">
        <v>569</v>
      </c>
      <c r="H449" s="185"/>
      <c r="I449" s="187">
        <f>I450</f>
        <v>399.4</v>
      </c>
      <c r="J449" s="187">
        <f>J450</f>
        <v>399.4</v>
      </c>
      <c r="K449" s="187">
        <f>K450</f>
        <v>399.4</v>
      </c>
    </row>
    <row r="450" spans="2:11" ht="12.75" customHeight="1">
      <c r="B450" s="226" t="s">
        <v>271</v>
      </c>
      <c r="C450" s="321"/>
      <c r="D450" s="186">
        <v>1000</v>
      </c>
      <c r="E450" s="186">
        <v>1004</v>
      </c>
      <c r="F450" s="312" t="s">
        <v>573</v>
      </c>
      <c r="G450" s="185" t="s">
        <v>569</v>
      </c>
      <c r="H450" s="185">
        <v>3</v>
      </c>
      <c r="I450" s="187">
        <v>399.4</v>
      </c>
      <c r="J450" s="187">
        <v>399.4</v>
      </c>
      <c r="K450" s="187">
        <v>399.4</v>
      </c>
    </row>
    <row r="451" spans="2:11" ht="16.5" customHeight="1">
      <c r="B451" s="226" t="s">
        <v>318</v>
      </c>
      <c r="C451" s="321"/>
      <c r="D451" s="186">
        <v>1000</v>
      </c>
      <c r="E451" s="186">
        <v>1004</v>
      </c>
      <c r="F451" s="312" t="s">
        <v>573</v>
      </c>
      <c r="G451" s="185" t="s">
        <v>317</v>
      </c>
      <c r="H451" s="185"/>
      <c r="I451" s="187">
        <f>I452</f>
        <v>70.3</v>
      </c>
      <c r="J451" s="187">
        <f>J452</f>
        <v>70.3</v>
      </c>
      <c r="K451" s="187">
        <f>K452</f>
        <v>70.3</v>
      </c>
    </row>
    <row r="452" spans="2:11" ht="16.5" customHeight="1">
      <c r="B452" s="226" t="s">
        <v>271</v>
      </c>
      <c r="C452" s="321"/>
      <c r="D452" s="186">
        <v>1000</v>
      </c>
      <c r="E452" s="186">
        <v>1004</v>
      </c>
      <c r="F452" s="312" t="s">
        <v>573</v>
      </c>
      <c r="G452" s="185" t="s">
        <v>317</v>
      </c>
      <c r="H452" s="185" t="s">
        <v>326</v>
      </c>
      <c r="I452" s="187">
        <v>70.3</v>
      </c>
      <c r="J452" s="187">
        <v>70.3</v>
      </c>
      <c r="K452" s="187">
        <v>70.3</v>
      </c>
    </row>
    <row r="453" spans="2:11" ht="53.25" customHeight="1" hidden="1">
      <c r="B453" s="313" t="s">
        <v>574</v>
      </c>
      <c r="C453" s="339"/>
      <c r="D453" s="186">
        <v>1000</v>
      </c>
      <c r="E453" s="186">
        <v>1004</v>
      </c>
      <c r="F453" s="90" t="s">
        <v>575</v>
      </c>
      <c r="G453" s="185"/>
      <c r="H453" s="185"/>
      <c r="I453" s="187">
        <f>I454</f>
        <v>0</v>
      </c>
      <c r="J453" s="187">
        <f>J454</f>
        <v>0</v>
      </c>
      <c r="K453" s="187">
        <f>K454</f>
        <v>0</v>
      </c>
    </row>
    <row r="454" spans="2:11" ht="14.25" customHeight="1" hidden="1">
      <c r="B454" s="225" t="s">
        <v>286</v>
      </c>
      <c r="C454" s="339"/>
      <c r="D454" s="186">
        <v>1000</v>
      </c>
      <c r="E454" s="186">
        <v>1004</v>
      </c>
      <c r="F454" s="90" t="s">
        <v>575</v>
      </c>
      <c r="G454" s="185" t="s">
        <v>315</v>
      </c>
      <c r="H454" s="185"/>
      <c r="I454" s="187">
        <f>I455</f>
        <v>0</v>
      </c>
      <c r="J454" s="187">
        <f>J455</f>
        <v>0</v>
      </c>
      <c r="K454" s="187">
        <f>K455</f>
        <v>0</v>
      </c>
    </row>
    <row r="455" spans="2:11" ht="14.25" customHeight="1" hidden="1">
      <c r="B455" s="225" t="s">
        <v>288</v>
      </c>
      <c r="C455" s="321"/>
      <c r="D455" s="186">
        <v>1000</v>
      </c>
      <c r="E455" s="186">
        <v>1004</v>
      </c>
      <c r="F455" s="90" t="s">
        <v>575</v>
      </c>
      <c r="G455" s="185" t="s">
        <v>317</v>
      </c>
      <c r="H455" s="185"/>
      <c r="I455" s="187">
        <f>I456</f>
        <v>0</v>
      </c>
      <c r="J455" s="187">
        <f>J456</f>
        <v>0</v>
      </c>
      <c r="K455" s="187">
        <f>K456</f>
        <v>0</v>
      </c>
    </row>
    <row r="456" spans="2:11" ht="12.75" customHeight="1" hidden="1">
      <c r="B456" s="226" t="s">
        <v>271</v>
      </c>
      <c r="C456" s="321"/>
      <c r="D456" s="186">
        <v>1000</v>
      </c>
      <c r="E456" s="186">
        <v>1004</v>
      </c>
      <c r="F456" s="90" t="s">
        <v>575</v>
      </c>
      <c r="G456" s="185" t="s">
        <v>317</v>
      </c>
      <c r="H456" s="185" t="s">
        <v>326</v>
      </c>
      <c r="I456" s="187"/>
      <c r="J456" s="187"/>
      <c r="K456" s="187"/>
    </row>
    <row r="457" spans="2:11" ht="12.75" customHeight="1">
      <c r="B457" s="295" t="s">
        <v>620</v>
      </c>
      <c r="C457" s="321"/>
      <c r="D457" s="186">
        <v>1000</v>
      </c>
      <c r="E457" s="186">
        <v>1004</v>
      </c>
      <c r="F457" s="90" t="s">
        <v>563</v>
      </c>
      <c r="G457" s="185"/>
      <c r="H457" s="185"/>
      <c r="I457" s="187">
        <f>I458</f>
        <v>579.6</v>
      </c>
      <c r="J457" s="187">
        <f>J458</f>
        <v>579.6</v>
      </c>
      <c r="K457" s="187">
        <f>K458</f>
        <v>579.6</v>
      </c>
    </row>
    <row r="458" spans="2:11" ht="27.75" customHeight="1">
      <c r="B458" s="372" t="s">
        <v>564</v>
      </c>
      <c r="C458" s="321"/>
      <c r="D458" s="186">
        <v>1000</v>
      </c>
      <c r="E458" s="186">
        <v>1004</v>
      </c>
      <c r="F458" s="373" t="s">
        <v>566</v>
      </c>
      <c r="G458" s="185"/>
      <c r="H458" s="185"/>
      <c r="I458" s="187">
        <f>I459</f>
        <v>579.6</v>
      </c>
      <c r="J458" s="187">
        <f>J459</f>
        <v>579.6</v>
      </c>
      <c r="K458" s="187">
        <f>K459</f>
        <v>579.6</v>
      </c>
    </row>
    <row r="459" spans="2:11" ht="12.75" customHeight="1">
      <c r="B459" s="347" t="s">
        <v>316</v>
      </c>
      <c r="C459" s="321"/>
      <c r="D459" s="186">
        <v>1000</v>
      </c>
      <c r="E459" s="186">
        <v>1004</v>
      </c>
      <c r="F459" s="373" t="s">
        <v>566</v>
      </c>
      <c r="G459" s="185" t="s">
        <v>315</v>
      </c>
      <c r="H459" s="185"/>
      <c r="I459" s="187">
        <f>I460</f>
        <v>579.6</v>
      </c>
      <c r="J459" s="187">
        <f>J460</f>
        <v>579.6</v>
      </c>
      <c r="K459" s="187">
        <f>K460</f>
        <v>579.6</v>
      </c>
    </row>
    <row r="460" spans="2:11" ht="12.75" customHeight="1">
      <c r="B460" s="347" t="s">
        <v>318</v>
      </c>
      <c r="C460" s="321"/>
      <c r="D460" s="186">
        <v>1000</v>
      </c>
      <c r="E460" s="186">
        <v>1004</v>
      </c>
      <c r="F460" s="373" t="s">
        <v>566</v>
      </c>
      <c r="G460" s="185" t="s">
        <v>317</v>
      </c>
      <c r="H460" s="185"/>
      <c r="I460" s="187">
        <f>I461+I462+I463</f>
        <v>579.6</v>
      </c>
      <c r="J460" s="187">
        <f>J461+J462+J463</f>
        <v>579.6</v>
      </c>
      <c r="K460" s="187">
        <f>K461+K462+K463</f>
        <v>579.6</v>
      </c>
    </row>
    <row r="461" spans="2:11" ht="12.75" customHeight="1">
      <c r="B461" s="226" t="s">
        <v>270</v>
      </c>
      <c r="C461" s="321"/>
      <c r="D461" s="186">
        <v>1000</v>
      </c>
      <c r="E461" s="186">
        <v>1004</v>
      </c>
      <c r="F461" s="373" t="s">
        <v>566</v>
      </c>
      <c r="G461" s="185" t="s">
        <v>317</v>
      </c>
      <c r="H461" s="185" t="s">
        <v>294</v>
      </c>
      <c r="I461" s="187">
        <v>295.6</v>
      </c>
      <c r="J461" s="187">
        <v>424.3</v>
      </c>
      <c r="K461" s="187">
        <v>424.7</v>
      </c>
    </row>
    <row r="462" spans="2:11" ht="12.75" customHeight="1">
      <c r="B462" s="226" t="s">
        <v>271</v>
      </c>
      <c r="C462" s="321"/>
      <c r="D462" s="186">
        <v>1000</v>
      </c>
      <c r="E462" s="186">
        <v>1004</v>
      </c>
      <c r="F462" s="373" t="s">
        <v>566</v>
      </c>
      <c r="G462" s="185" t="s">
        <v>317</v>
      </c>
      <c r="H462" s="185" t="s">
        <v>326</v>
      </c>
      <c r="I462" s="187">
        <v>284</v>
      </c>
      <c r="J462" s="187">
        <v>155.3</v>
      </c>
      <c r="K462" s="187">
        <v>154.9</v>
      </c>
    </row>
    <row r="463" spans="2:11" ht="12.75" customHeight="1">
      <c r="B463" s="226" t="s">
        <v>272</v>
      </c>
      <c r="C463" s="321"/>
      <c r="D463" s="186">
        <v>1000</v>
      </c>
      <c r="E463" s="186">
        <v>1004</v>
      </c>
      <c r="F463" s="373" t="s">
        <v>566</v>
      </c>
      <c r="G463" s="185" t="s">
        <v>317</v>
      </c>
      <c r="H463" s="185" t="s">
        <v>304</v>
      </c>
      <c r="I463" s="187"/>
      <c r="J463" s="187"/>
      <c r="K463" s="187"/>
    </row>
    <row r="464" spans="2:11" ht="40.5" customHeight="1">
      <c r="B464" s="320" t="s">
        <v>576</v>
      </c>
      <c r="C464" s="321"/>
      <c r="D464" s="186">
        <v>1000</v>
      </c>
      <c r="E464" s="186">
        <v>1004</v>
      </c>
      <c r="F464" s="186" t="s">
        <v>577</v>
      </c>
      <c r="G464" s="185"/>
      <c r="H464" s="185"/>
      <c r="I464" s="187">
        <f>I465</f>
        <v>50</v>
      </c>
      <c r="J464" s="187">
        <f>J465</f>
        <v>50</v>
      </c>
      <c r="K464" s="187">
        <f>K465</f>
        <v>50</v>
      </c>
    </row>
    <row r="465" spans="2:11" ht="14.25" customHeight="1">
      <c r="B465" s="226" t="s">
        <v>316</v>
      </c>
      <c r="C465" s="321"/>
      <c r="D465" s="186">
        <v>1000</v>
      </c>
      <c r="E465" s="186">
        <v>1004</v>
      </c>
      <c r="F465" s="186" t="s">
        <v>577</v>
      </c>
      <c r="G465" s="185" t="s">
        <v>315</v>
      </c>
      <c r="H465" s="185"/>
      <c r="I465" s="187">
        <f>I466</f>
        <v>50</v>
      </c>
      <c r="J465" s="187">
        <f>J466</f>
        <v>50</v>
      </c>
      <c r="K465" s="187">
        <f>K466</f>
        <v>50</v>
      </c>
    </row>
    <row r="466" spans="2:11" ht="14.25" customHeight="1">
      <c r="B466" s="226" t="s">
        <v>568</v>
      </c>
      <c r="C466" s="321"/>
      <c r="D466" s="186">
        <v>1000</v>
      </c>
      <c r="E466" s="186">
        <v>1004</v>
      </c>
      <c r="F466" s="186" t="s">
        <v>577</v>
      </c>
      <c r="G466" s="185" t="s">
        <v>569</v>
      </c>
      <c r="H466" s="185"/>
      <c r="I466" s="187">
        <f>I467</f>
        <v>50</v>
      </c>
      <c r="J466" s="187">
        <f>J467</f>
        <v>50</v>
      </c>
      <c r="K466" s="187">
        <f>K467</f>
        <v>50</v>
      </c>
    </row>
    <row r="467" spans="2:11" ht="15" customHeight="1">
      <c r="B467" s="226" t="s">
        <v>271</v>
      </c>
      <c r="C467" s="321"/>
      <c r="D467" s="186">
        <v>1000</v>
      </c>
      <c r="E467" s="186">
        <v>1004</v>
      </c>
      <c r="F467" s="186" t="s">
        <v>577</v>
      </c>
      <c r="G467" s="185" t="s">
        <v>569</v>
      </c>
      <c r="H467" s="185">
        <v>3</v>
      </c>
      <c r="I467" s="187">
        <v>50</v>
      </c>
      <c r="J467" s="187">
        <v>50</v>
      </c>
      <c r="K467" s="187">
        <v>50</v>
      </c>
    </row>
    <row r="468" spans="2:11" ht="15" customHeight="1">
      <c r="B468" s="322" t="s">
        <v>248</v>
      </c>
      <c r="C468" s="321"/>
      <c r="D468" s="308" t="s">
        <v>241</v>
      </c>
      <c r="E468" s="308" t="s">
        <v>249</v>
      </c>
      <c r="F468" s="185"/>
      <c r="G468" s="185"/>
      <c r="H468" s="185"/>
      <c r="I468" s="187">
        <f>I469+I481+I485</f>
        <v>1613.1000000000001</v>
      </c>
      <c r="J468" s="187">
        <f>J469</f>
        <v>1322.5</v>
      </c>
      <c r="K468" s="187">
        <f>K469</f>
        <v>1322.5</v>
      </c>
    </row>
    <row r="469" spans="2:11" ht="12.75" customHeight="1">
      <c r="B469" s="225" t="s">
        <v>274</v>
      </c>
      <c r="C469" s="303"/>
      <c r="D469" s="185" t="s">
        <v>241</v>
      </c>
      <c r="E469" s="185" t="s">
        <v>249</v>
      </c>
      <c r="F469" s="186" t="s">
        <v>275</v>
      </c>
      <c r="G469" s="185"/>
      <c r="H469" s="185"/>
      <c r="I469" s="187">
        <f>I470+I477</f>
        <v>1348.5</v>
      </c>
      <c r="J469" s="187">
        <f>J470</f>
        <v>1322.5</v>
      </c>
      <c r="K469" s="187">
        <f>K470</f>
        <v>1322.5</v>
      </c>
    </row>
    <row r="470" spans="2:11" ht="28.5">
      <c r="B470" s="320" t="s">
        <v>581</v>
      </c>
      <c r="C470" s="303"/>
      <c r="D470" s="185" t="s">
        <v>241</v>
      </c>
      <c r="E470" s="185" t="s">
        <v>249</v>
      </c>
      <c r="F470" s="312" t="s">
        <v>582</v>
      </c>
      <c r="G470" s="185"/>
      <c r="H470" s="185"/>
      <c r="I470" s="187">
        <f>I471+I474</f>
        <v>1322.5</v>
      </c>
      <c r="J470" s="187">
        <f>J471+J474</f>
        <v>1322.5</v>
      </c>
      <c r="K470" s="187">
        <f>K471+K474</f>
        <v>1322.5</v>
      </c>
    </row>
    <row r="471" spans="2:11" ht="32.25" customHeight="1">
      <c r="B471" s="313" t="s">
        <v>278</v>
      </c>
      <c r="C471" s="303"/>
      <c r="D471" s="185" t="s">
        <v>241</v>
      </c>
      <c r="E471" s="185" t="s">
        <v>249</v>
      </c>
      <c r="F471" s="312" t="s">
        <v>582</v>
      </c>
      <c r="G471" s="185" t="s">
        <v>279</v>
      </c>
      <c r="H471" s="185"/>
      <c r="I471" s="187">
        <f>I472</f>
        <v>1224.5</v>
      </c>
      <c r="J471" s="187">
        <f>J472</f>
        <v>1238.5</v>
      </c>
      <c r="K471" s="187">
        <f>K472</f>
        <v>1238.5</v>
      </c>
    </row>
    <row r="472" spans="2:11" ht="14.25" customHeight="1">
      <c r="B472" s="226" t="s">
        <v>280</v>
      </c>
      <c r="C472" s="310"/>
      <c r="D472" s="185" t="s">
        <v>241</v>
      </c>
      <c r="E472" s="185" t="s">
        <v>249</v>
      </c>
      <c r="F472" s="312" t="s">
        <v>582</v>
      </c>
      <c r="G472" s="185" t="s">
        <v>281</v>
      </c>
      <c r="H472" s="185"/>
      <c r="I472" s="187">
        <f>I473</f>
        <v>1224.5</v>
      </c>
      <c r="J472" s="187">
        <f>J473</f>
        <v>1238.5</v>
      </c>
      <c r="K472" s="187">
        <f>K473</f>
        <v>1238.5</v>
      </c>
    </row>
    <row r="473" spans="2:11" ht="12.75" customHeight="1">
      <c r="B473" s="226" t="s">
        <v>271</v>
      </c>
      <c r="C473" s="321"/>
      <c r="D473" s="185" t="s">
        <v>241</v>
      </c>
      <c r="E473" s="185" t="s">
        <v>249</v>
      </c>
      <c r="F473" s="312" t="s">
        <v>582</v>
      </c>
      <c r="G473" s="185" t="s">
        <v>281</v>
      </c>
      <c r="H473" s="185">
        <v>3</v>
      </c>
      <c r="I473" s="187">
        <v>1224.5</v>
      </c>
      <c r="J473" s="187">
        <v>1238.5</v>
      </c>
      <c r="K473" s="187">
        <v>1238.5</v>
      </c>
    </row>
    <row r="474" spans="2:11" ht="12.75" customHeight="1">
      <c r="B474" s="225" t="s">
        <v>286</v>
      </c>
      <c r="C474" s="321"/>
      <c r="D474" s="185" t="s">
        <v>241</v>
      </c>
      <c r="E474" s="185" t="s">
        <v>249</v>
      </c>
      <c r="F474" s="312" t="s">
        <v>582</v>
      </c>
      <c r="G474" s="185" t="s">
        <v>287</v>
      </c>
      <c r="H474" s="185"/>
      <c r="I474" s="187">
        <f>I475</f>
        <v>98</v>
      </c>
      <c r="J474" s="187">
        <f>J475</f>
        <v>84</v>
      </c>
      <c r="K474" s="187">
        <f>K475</f>
        <v>84</v>
      </c>
    </row>
    <row r="475" spans="2:11" ht="12.75" customHeight="1">
      <c r="B475" s="225" t="s">
        <v>288</v>
      </c>
      <c r="C475" s="321"/>
      <c r="D475" s="185" t="s">
        <v>241</v>
      </c>
      <c r="E475" s="185" t="s">
        <v>249</v>
      </c>
      <c r="F475" s="312" t="s">
        <v>582</v>
      </c>
      <c r="G475" s="185" t="s">
        <v>289</v>
      </c>
      <c r="H475" s="185"/>
      <c r="I475" s="187">
        <f>I476</f>
        <v>98</v>
      </c>
      <c r="J475" s="187">
        <f>J476</f>
        <v>84</v>
      </c>
      <c r="K475" s="187">
        <f>K476</f>
        <v>84</v>
      </c>
    </row>
    <row r="476" spans="2:11" ht="12.75" customHeight="1">
      <c r="B476" s="226" t="s">
        <v>271</v>
      </c>
      <c r="C476" s="321"/>
      <c r="D476" s="185" t="s">
        <v>241</v>
      </c>
      <c r="E476" s="185" t="s">
        <v>249</v>
      </c>
      <c r="F476" s="312" t="s">
        <v>582</v>
      </c>
      <c r="G476" s="185" t="s">
        <v>289</v>
      </c>
      <c r="H476" s="185">
        <v>3</v>
      </c>
      <c r="I476" s="187">
        <v>98</v>
      </c>
      <c r="J476" s="187">
        <v>84</v>
      </c>
      <c r="K476" s="187">
        <v>84</v>
      </c>
    </row>
    <row r="477" spans="2:11" ht="42.75">
      <c r="B477" s="316" t="s">
        <v>282</v>
      </c>
      <c r="C477" s="321"/>
      <c r="D477" s="185" t="s">
        <v>241</v>
      </c>
      <c r="E477" s="185" t="s">
        <v>249</v>
      </c>
      <c r="F477" s="186" t="s">
        <v>283</v>
      </c>
      <c r="G477" s="185"/>
      <c r="H477" s="185"/>
      <c r="I477" s="187">
        <f>I478</f>
        <v>26</v>
      </c>
      <c r="J477" s="187">
        <f>J478</f>
        <v>0</v>
      </c>
      <c r="K477" s="187">
        <f>K478</f>
        <v>0</v>
      </c>
    </row>
    <row r="478" spans="2:11" ht="31.5" customHeight="1">
      <c r="B478" s="189" t="s">
        <v>278</v>
      </c>
      <c r="C478" s="321"/>
      <c r="D478" s="185" t="s">
        <v>241</v>
      </c>
      <c r="E478" s="185" t="s">
        <v>249</v>
      </c>
      <c r="F478" s="186" t="s">
        <v>283</v>
      </c>
      <c r="G478" s="185" t="s">
        <v>279</v>
      </c>
      <c r="H478" s="185"/>
      <c r="I478" s="187">
        <f>I479</f>
        <v>26</v>
      </c>
      <c r="J478" s="187">
        <f>J479</f>
        <v>0</v>
      </c>
      <c r="K478" s="187">
        <f>K479</f>
        <v>0</v>
      </c>
    </row>
    <row r="479" spans="2:11" ht="12.75" customHeight="1">
      <c r="B479" s="226" t="s">
        <v>280</v>
      </c>
      <c r="C479" s="321"/>
      <c r="D479" s="185" t="s">
        <v>241</v>
      </c>
      <c r="E479" s="185" t="s">
        <v>249</v>
      </c>
      <c r="F479" s="186" t="s">
        <v>283</v>
      </c>
      <c r="G479" s="185" t="s">
        <v>281</v>
      </c>
      <c r="H479" s="185"/>
      <c r="I479" s="187">
        <f>I480</f>
        <v>26</v>
      </c>
      <c r="J479" s="187">
        <f>J480</f>
        <v>0</v>
      </c>
      <c r="K479" s="187">
        <f>K480</f>
        <v>0</v>
      </c>
    </row>
    <row r="480" spans="2:11" ht="12.75" customHeight="1">
      <c r="B480" s="226" t="s">
        <v>271</v>
      </c>
      <c r="C480" s="321"/>
      <c r="D480" s="185" t="s">
        <v>241</v>
      </c>
      <c r="E480" s="185" t="s">
        <v>249</v>
      </c>
      <c r="F480" s="186" t="s">
        <v>283</v>
      </c>
      <c r="G480" s="185" t="s">
        <v>281</v>
      </c>
      <c r="H480" s="185">
        <v>3</v>
      </c>
      <c r="I480" s="187">
        <v>26</v>
      </c>
      <c r="J480" s="187"/>
      <c r="K480" s="187"/>
    </row>
    <row r="481" spans="2:11" ht="75.75" customHeight="1">
      <c r="B481" s="184" t="s">
        <v>348</v>
      </c>
      <c r="C481" s="321"/>
      <c r="D481" s="185" t="s">
        <v>241</v>
      </c>
      <c r="E481" s="185" t="s">
        <v>249</v>
      </c>
      <c r="F481" s="186" t="s">
        <v>275</v>
      </c>
      <c r="G481" s="185"/>
      <c r="H481" s="185"/>
      <c r="I481" s="187">
        <f>I482</f>
        <v>253.2</v>
      </c>
      <c r="J481" s="187">
        <f>J482</f>
        <v>0</v>
      </c>
      <c r="K481" s="187">
        <f>K482</f>
        <v>0</v>
      </c>
    </row>
    <row r="482" spans="2:11" ht="12.75" customHeight="1">
      <c r="B482" s="188" t="s">
        <v>286</v>
      </c>
      <c r="C482" s="321"/>
      <c r="D482" s="185" t="s">
        <v>241</v>
      </c>
      <c r="E482" s="185" t="s">
        <v>249</v>
      </c>
      <c r="F482" s="186" t="s">
        <v>349</v>
      </c>
      <c r="G482" s="185" t="s">
        <v>287</v>
      </c>
      <c r="H482" s="185"/>
      <c r="I482" s="187">
        <f>I483</f>
        <v>253.2</v>
      </c>
      <c r="J482" s="187">
        <f>J483</f>
        <v>0</v>
      </c>
      <c r="K482" s="187">
        <f>K483</f>
        <v>0</v>
      </c>
    </row>
    <row r="483" spans="2:11" ht="12.75" customHeight="1">
      <c r="B483" s="188" t="s">
        <v>288</v>
      </c>
      <c r="C483" s="321"/>
      <c r="D483" s="185" t="s">
        <v>241</v>
      </c>
      <c r="E483" s="185" t="s">
        <v>249</v>
      </c>
      <c r="F483" s="186" t="s">
        <v>349</v>
      </c>
      <c r="G483" s="185" t="s">
        <v>289</v>
      </c>
      <c r="H483" s="185"/>
      <c r="I483" s="187">
        <f>I484</f>
        <v>253.2</v>
      </c>
      <c r="J483" s="187">
        <f>J484</f>
        <v>0</v>
      </c>
      <c r="K483" s="187">
        <f>K484</f>
        <v>0</v>
      </c>
    </row>
    <row r="484" spans="2:11" ht="12.75" customHeight="1">
      <c r="B484" s="189" t="s">
        <v>272</v>
      </c>
      <c r="C484" s="321"/>
      <c r="D484" s="185" t="s">
        <v>241</v>
      </c>
      <c r="E484" s="185" t="s">
        <v>249</v>
      </c>
      <c r="F484" s="186" t="s">
        <v>349</v>
      </c>
      <c r="G484" s="185" t="s">
        <v>289</v>
      </c>
      <c r="H484" s="185" t="s">
        <v>304</v>
      </c>
      <c r="I484" s="187">
        <v>253.2</v>
      </c>
      <c r="J484" s="187"/>
      <c r="K484" s="187"/>
    </row>
    <row r="485" spans="2:11" ht="99.75">
      <c r="B485" s="184" t="s">
        <v>583</v>
      </c>
      <c r="C485" s="321"/>
      <c r="D485" s="185" t="s">
        <v>241</v>
      </c>
      <c r="E485" s="185" t="s">
        <v>249</v>
      </c>
      <c r="F485" s="186" t="s">
        <v>275</v>
      </c>
      <c r="G485" s="185"/>
      <c r="H485" s="185"/>
      <c r="I485" s="187">
        <f>I486+I489</f>
        <v>11.4</v>
      </c>
      <c r="J485" s="187">
        <f>J486+J489</f>
        <v>0</v>
      </c>
      <c r="K485" s="187">
        <f>K486+K489</f>
        <v>0</v>
      </c>
    </row>
    <row r="486" spans="2:11" ht="12.75" customHeight="1">
      <c r="B486" s="188" t="s">
        <v>286</v>
      </c>
      <c r="C486" s="321"/>
      <c r="D486" s="185" t="s">
        <v>241</v>
      </c>
      <c r="E486" s="185" t="s">
        <v>249</v>
      </c>
      <c r="F486" s="186" t="s">
        <v>584</v>
      </c>
      <c r="G486" s="185" t="s">
        <v>287</v>
      </c>
      <c r="H486" s="185"/>
      <c r="I486" s="187">
        <f>I487</f>
        <v>9.8</v>
      </c>
      <c r="J486" s="187">
        <f>J487</f>
        <v>0</v>
      </c>
      <c r="K486" s="187">
        <f>K487</f>
        <v>0</v>
      </c>
    </row>
    <row r="487" spans="2:11" ht="12.75" customHeight="1">
      <c r="B487" s="188" t="s">
        <v>288</v>
      </c>
      <c r="C487" s="321"/>
      <c r="D487" s="185" t="s">
        <v>241</v>
      </c>
      <c r="E487" s="185" t="s">
        <v>249</v>
      </c>
      <c r="F487" s="186" t="s">
        <v>584</v>
      </c>
      <c r="G487" s="185" t="s">
        <v>289</v>
      </c>
      <c r="H487" s="185"/>
      <c r="I487" s="187">
        <f>I488</f>
        <v>9.8</v>
      </c>
      <c r="J487" s="187">
        <f>J488</f>
        <v>0</v>
      </c>
      <c r="K487" s="187">
        <f>K488</f>
        <v>0</v>
      </c>
    </row>
    <row r="488" spans="2:11" ht="12.75" customHeight="1">
      <c r="B488" s="226" t="s">
        <v>271</v>
      </c>
      <c r="C488" s="321"/>
      <c r="D488" s="185" t="s">
        <v>241</v>
      </c>
      <c r="E488" s="185" t="s">
        <v>249</v>
      </c>
      <c r="F488" s="186" t="s">
        <v>584</v>
      </c>
      <c r="G488" s="185" t="s">
        <v>289</v>
      </c>
      <c r="H488" s="185" t="s">
        <v>326</v>
      </c>
      <c r="I488" s="187">
        <v>9.8</v>
      </c>
      <c r="J488" s="187"/>
      <c r="K488" s="187"/>
    </row>
    <row r="489" spans="2:11" ht="12.75" customHeight="1">
      <c r="B489" s="225" t="s">
        <v>290</v>
      </c>
      <c r="C489" s="321"/>
      <c r="D489" s="185" t="s">
        <v>241</v>
      </c>
      <c r="E489" s="185" t="s">
        <v>249</v>
      </c>
      <c r="F489" s="186" t="s">
        <v>584</v>
      </c>
      <c r="G489" s="185" t="s">
        <v>291</v>
      </c>
      <c r="H489" s="185"/>
      <c r="I489" s="187">
        <f>I490</f>
        <v>1.6</v>
      </c>
      <c r="J489" s="187">
        <f>J490</f>
        <v>0</v>
      </c>
      <c r="K489" s="187">
        <f>K490</f>
        <v>0</v>
      </c>
    </row>
    <row r="490" spans="2:11" ht="12.75" customHeight="1">
      <c r="B490" s="225" t="s">
        <v>292</v>
      </c>
      <c r="C490" s="321"/>
      <c r="D490" s="185" t="s">
        <v>241</v>
      </c>
      <c r="E490" s="185" t="s">
        <v>249</v>
      </c>
      <c r="F490" s="186" t="s">
        <v>584</v>
      </c>
      <c r="G490" s="185" t="s">
        <v>293</v>
      </c>
      <c r="H490" s="185"/>
      <c r="I490" s="187">
        <f>I491</f>
        <v>1.6</v>
      </c>
      <c r="J490" s="187">
        <f>J491</f>
        <v>0</v>
      </c>
      <c r="K490" s="187">
        <f>K491</f>
        <v>0</v>
      </c>
    </row>
    <row r="491" spans="2:11" ht="12.75" customHeight="1">
      <c r="B491" s="226" t="s">
        <v>271</v>
      </c>
      <c r="C491" s="321"/>
      <c r="D491" s="185" t="s">
        <v>241</v>
      </c>
      <c r="E491" s="185" t="s">
        <v>249</v>
      </c>
      <c r="F491" s="186" t="s">
        <v>584</v>
      </c>
      <c r="G491" s="185" t="s">
        <v>293</v>
      </c>
      <c r="H491" s="185" t="s">
        <v>326</v>
      </c>
      <c r="I491" s="187">
        <v>1.6</v>
      </c>
      <c r="J491" s="187"/>
      <c r="K491" s="187"/>
    </row>
    <row r="492" spans="2:11" ht="12.75" customHeight="1" hidden="1">
      <c r="B492" s="226"/>
      <c r="C492" s="321"/>
      <c r="D492" s="185" t="s">
        <v>241</v>
      </c>
      <c r="E492" s="185" t="s">
        <v>249</v>
      </c>
      <c r="F492" s="186"/>
      <c r="G492" s="185" t="s">
        <v>293</v>
      </c>
      <c r="H492" s="185"/>
      <c r="I492" s="187"/>
      <c r="J492" s="187"/>
      <c r="K492" s="187"/>
    </row>
    <row r="493" spans="2:11" ht="12.75" customHeight="1" hidden="1">
      <c r="B493" s="226"/>
      <c r="C493" s="321"/>
      <c r="D493" s="185" t="s">
        <v>241</v>
      </c>
      <c r="E493" s="185" t="s">
        <v>249</v>
      </c>
      <c r="F493" s="186"/>
      <c r="G493" s="185"/>
      <c r="H493" s="185"/>
      <c r="I493" s="187"/>
      <c r="J493" s="187"/>
      <c r="K493" s="187"/>
    </row>
    <row r="494" spans="2:12" ht="14.25" customHeight="1">
      <c r="B494" s="337" t="s">
        <v>621</v>
      </c>
      <c r="C494" s="374">
        <v>901</v>
      </c>
      <c r="D494" s="305"/>
      <c r="E494" s="305"/>
      <c r="F494" s="342"/>
      <c r="G494" s="305"/>
      <c r="H494" s="305"/>
      <c r="I494" s="298">
        <f>I500+I517+I524+I560+I602+I608+I596+I621</f>
        <v>28361</v>
      </c>
      <c r="J494" s="298">
        <f>J500+J517+J524+J560+J602+J608+J596+J621</f>
        <v>16507</v>
      </c>
      <c r="K494" s="298">
        <f>K500+K517+K524+K560+K602+K608+K596+K621</f>
        <v>20280</v>
      </c>
      <c r="L494" s="302">
        <f>L539+L551+L570+L620+L555+L587+L607+L547+L516+L523+L509</f>
        <v>1436</v>
      </c>
    </row>
    <row r="495" spans="2:11" ht="12.75" customHeight="1" hidden="1">
      <c r="B495" s="225" t="s">
        <v>269</v>
      </c>
      <c r="C495" s="330"/>
      <c r="D495" s="305"/>
      <c r="E495" s="185"/>
      <c r="F495" s="185"/>
      <c r="G495" s="185"/>
      <c r="H495" s="185" t="s">
        <v>525</v>
      </c>
      <c r="I495" s="187"/>
      <c r="J495" s="187"/>
      <c r="K495" s="187"/>
    </row>
    <row r="496" spans="2:13" ht="12.75" customHeight="1">
      <c r="B496" s="225" t="s">
        <v>270</v>
      </c>
      <c r="C496" s="304"/>
      <c r="D496" s="305"/>
      <c r="E496" s="185"/>
      <c r="F496" s="185"/>
      <c r="G496" s="185"/>
      <c r="H496" s="291">
        <v>2</v>
      </c>
      <c r="I496" s="187">
        <f>I506+I509+I531+I535+I539+I551+I555+I559+I566+I570+I574+I578+I591+I607+I620+I512+I547+I628+I587</f>
        <v>23690.9</v>
      </c>
      <c r="J496" s="187">
        <f>J506+J509+J531+J535+J539+J551+J555+J559+J566+J570+J574+J578+J591+J607+J620+J512+J547+J628</f>
        <v>12052.4</v>
      </c>
      <c r="K496" s="187">
        <f>K506+K509+K531+K535+K539+K551+K555+K559+K566+K570+K574+K578+K591+K607+K620+K512+K547+K628</f>
        <v>15797.6</v>
      </c>
      <c r="M496" s="278">
        <v>2</v>
      </c>
    </row>
    <row r="497" spans="2:13" ht="14.25" customHeight="1">
      <c r="B497" s="225" t="s">
        <v>271</v>
      </c>
      <c r="C497" s="304"/>
      <c r="D497" s="305"/>
      <c r="E497" s="185"/>
      <c r="F497" s="185"/>
      <c r="G497" s="185"/>
      <c r="H497" s="291">
        <v>3</v>
      </c>
      <c r="I497" s="187">
        <f>I544+I582+I595+I614+I516+I601</f>
        <v>3850.7999999999997</v>
      </c>
      <c r="J497" s="187">
        <f>J544+J582+J595+J614</f>
        <v>3655.6</v>
      </c>
      <c r="K497" s="187">
        <f>K544+K582+K595+K614</f>
        <v>3655.6</v>
      </c>
      <c r="M497" s="278">
        <v>3</v>
      </c>
    </row>
    <row r="498" spans="2:14" ht="12.75" customHeight="1">
      <c r="B498" s="225" t="s">
        <v>272</v>
      </c>
      <c r="C498" s="304"/>
      <c r="D498" s="305"/>
      <c r="E498" s="185"/>
      <c r="F498" s="185"/>
      <c r="G498" s="185"/>
      <c r="H498" s="291">
        <v>4</v>
      </c>
      <c r="I498" s="187">
        <f>I523</f>
        <v>819.3</v>
      </c>
      <c r="J498" s="187">
        <f>J523</f>
        <v>799</v>
      </c>
      <c r="K498" s="187">
        <f>K523</f>
        <v>826.8</v>
      </c>
      <c r="M498" s="278">
        <v>4</v>
      </c>
      <c r="N498" s="278">
        <f>L523</f>
        <v>46</v>
      </c>
    </row>
    <row r="499" spans="2:11" ht="12.75" customHeight="1" hidden="1">
      <c r="B499" s="225" t="s">
        <v>273</v>
      </c>
      <c r="C499" s="304"/>
      <c r="D499" s="305"/>
      <c r="E499" s="185"/>
      <c r="F499" s="185"/>
      <c r="G499" s="185"/>
      <c r="H499" s="291">
        <v>6</v>
      </c>
      <c r="I499" s="187"/>
      <c r="J499" s="187"/>
      <c r="K499" s="187"/>
    </row>
    <row r="500" spans="2:11" ht="12.75" customHeight="1">
      <c r="B500" s="299" t="s">
        <v>182</v>
      </c>
      <c r="C500" s="304"/>
      <c r="D500" s="305" t="s">
        <v>183</v>
      </c>
      <c r="E500" s="185"/>
      <c r="F500" s="185"/>
      <c r="G500" s="185"/>
      <c r="H500" s="291"/>
      <c r="I500" s="298">
        <f>I501</f>
        <v>3408</v>
      </c>
      <c r="J500" s="298">
        <f>J501</f>
        <v>2277.5</v>
      </c>
      <c r="K500" s="298">
        <f>K501</f>
        <v>2765.5</v>
      </c>
    </row>
    <row r="501" spans="2:11" ht="26.25" customHeight="1">
      <c r="B501" s="306" t="s">
        <v>192</v>
      </c>
      <c r="C501" s="321"/>
      <c r="D501" s="308" t="s">
        <v>183</v>
      </c>
      <c r="E501" s="308" t="s">
        <v>193</v>
      </c>
      <c r="F501" s="185"/>
      <c r="G501" s="185"/>
      <c r="H501" s="185"/>
      <c r="I501" s="187">
        <f>I502</f>
        <v>3408</v>
      </c>
      <c r="J501" s="187">
        <f>J502</f>
        <v>2277.5</v>
      </c>
      <c r="K501" s="187">
        <f>K502</f>
        <v>2765.5</v>
      </c>
    </row>
    <row r="502" spans="2:11" ht="14.25" customHeight="1">
      <c r="B502" s="226" t="s">
        <v>274</v>
      </c>
      <c r="C502" s="310"/>
      <c r="D502" s="185" t="s">
        <v>183</v>
      </c>
      <c r="E502" s="185" t="s">
        <v>193</v>
      </c>
      <c r="F502" s="186" t="s">
        <v>275</v>
      </c>
      <c r="G502" s="185"/>
      <c r="H502" s="185"/>
      <c r="I502" s="187">
        <f>I503+I513</f>
        <v>3408</v>
      </c>
      <c r="J502" s="187">
        <f>J503</f>
        <v>2277.5</v>
      </c>
      <c r="K502" s="187">
        <f>K503</f>
        <v>2765.5</v>
      </c>
    </row>
    <row r="503" spans="2:11" ht="12.75" customHeight="1">
      <c r="B503" s="311" t="s">
        <v>300</v>
      </c>
      <c r="C503" s="310"/>
      <c r="D503" s="185" t="s">
        <v>183</v>
      </c>
      <c r="E503" s="185" t="s">
        <v>193</v>
      </c>
      <c r="F503" s="312" t="s">
        <v>301</v>
      </c>
      <c r="G503" s="185"/>
      <c r="H503" s="185"/>
      <c r="I503" s="187">
        <f>I504+I507+I510</f>
        <v>3323.8</v>
      </c>
      <c r="J503" s="187">
        <f>J504+J507</f>
        <v>2277.5</v>
      </c>
      <c r="K503" s="187">
        <f>K504+K507</f>
        <v>2765.5</v>
      </c>
    </row>
    <row r="504" spans="2:11" ht="41.25" customHeight="1">
      <c r="B504" s="313" t="s">
        <v>278</v>
      </c>
      <c r="C504" s="310"/>
      <c r="D504" s="185" t="s">
        <v>183</v>
      </c>
      <c r="E504" s="185" t="s">
        <v>193</v>
      </c>
      <c r="F504" s="312" t="s">
        <v>301</v>
      </c>
      <c r="G504" s="185" t="s">
        <v>279</v>
      </c>
      <c r="H504" s="185"/>
      <c r="I504" s="187">
        <f>I505</f>
        <v>2783.8</v>
      </c>
      <c r="J504" s="187">
        <f>J505</f>
        <v>1966.5</v>
      </c>
      <c r="K504" s="187">
        <f>K505</f>
        <v>2466.5</v>
      </c>
    </row>
    <row r="505" spans="2:11" ht="14.25" customHeight="1">
      <c r="B505" s="226" t="s">
        <v>280</v>
      </c>
      <c r="C505" s="317"/>
      <c r="D505" s="185" t="s">
        <v>183</v>
      </c>
      <c r="E505" s="185" t="s">
        <v>193</v>
      </c>
      <c r="F505" s="312" t="s">
        <v>301</v>
      </c>
      <c r="G505" s="185" t="s">
        <v>281</v>
      </c>
      <c r="H505" s="185"/>
      <c r="I505" s="187">
        <f>I506</f>
        <v>2783.8</v>
      </c>
      <c r="J505" s="187">
        <f>J506</f>
        <v>1966.5</v>
      </c>
      <c r="K505" s="187">
        <f>K506</f>
        <v>2466.5</v>
      </c>
    </row>
    <row r="506" spans="2:12" ht="15" customHeight="1">
      <c r="B506" s="226" t="s">
        <v>270</v>
      </c>
      <c r="C506" s="317"/>
      <c r="D506" s="185" t="s">
        <v>183</v>
      </c>
      <c r="E506" s="185" t="s">
        <v>193</v>
      </c>
      <c r="F506" s="312" t="s">
        <v>301</v>
      </c>
      <c r="G506" s="185" t="s">
        <v>281</v>
      </c>
      <c r="H506" s="185">
        <v>2</v>
      </c>
      <c r="I506" s="187">
        <v>2783.8</v>
      </c>
      <c r="J506" s="187">
        <v>1966.5</v>
      </c>
      <c r="K506" s="187">
        <v>2466.5</v>
      </c>
      <c r="L506" s="278">
        <v>64</v>
      </c>
    </row>
    <row r="507" spans="2:11" ht="15" customHeight="1">
      <c r="B507" s="225" t="s">
        <v>286</v>
      </c>
      <c r="C507" s="317"/>
      <c r="D507" s="185" t="s">
        <v>183</v>
      </c>
      <c r="E507" s="185" t="s">
        <v>193</v>
      </c>
      <c r="F507" s="312" t="s">
        <v>301</v>
      </c>
      <c r="G507" s="185" t="s">
        <v>287</v>
      </c>
      <c r="H507" s="185"/>
      <c r="I507" s="187">
        <f>I508</f>
        <v>530</v>
      </c>
      <c r="J507" s="187">
        <f>J508</f>
        <v>311</v>
      </c>
      <c r="K507" s="187">
        <f>K508</f>
        <v>299</v>
      </c>
    </row>
    <row r="508" spans="2:11" ht="15" customHeight="1">
      <c r="B508" s="225" t="s">
        <v>288</v>
      </c>
      <c r="C508" s="317"/>
      <c r="D508" s="185" t="s">
        <v>183</v>
      </c>
      <c r="E508" s="185" t="s">
        <v>193</v>
      </c>
      <c r="F508" s="312" t="s">
        <v>301</v>
      </c>
      <c r="G508" s="185" t="s">
        <v>289</v>
      </c>
      <c r="H508" s="185"/>
      <c r="I508" s="187">
        <f>I509</f>
        <v>530</v>
      </c>
      <c r="J508" s="187">
        <f>J509</f>
        <v>311</v>
      </c>
      <c r="K508" s="187">
        <f>K509</f>
        <v>299</v>
      </c>
    </row>
    <row r="509" spans="2:12" ht="15" customHeight="1">
      <c r="B509" s="226" t="s">
        <v>270</v>
      </c>
      <c r="C509" s="317"/>
      <c r="D509" s="185" t="s">
        <v>183</v>
      </c>
      <c r="E509" s="185" t="s">
        <v>193</v>
      </c>
      <c r="F509" s="312" t="s">
        <v>301</v>
      </c>
      <c r="G509" s="185" t="s">
        <v>289</v>
      </c>
      <c r="H509" s="185">
        <v>2</v>
      </c>
      <c r="I509" s="187">
        <v>530</v>
      </c>
      <c r="J509" s="187">
        <v>311</v>
      </c>
      <c r="K509" s="187">
        <v>299</v>
      </c>
      <c r="L509" s="278">
        <v>90</v>
      </c>
    </row>
    <row r="510" spans="2:11" ht="15" customHeight="1">
      <c r="B510" s="314" t="s">
        <v>290</v>
      </c>
      <c r="C510" s="317"/>
      <c r="D510" s="185" t="s">
        <v>183</v>
      </c>
      <c r="E510" s="185" t="s">
        <v>193</v>
      </c>
      <c r="F510" s="312" t="s">
        <v>301</v>
      </c>
      <c r="G510" s="185" t="s">
        <v>291</v>
      </c>
      <c r="H510" s="185"/>
      <c r="I510" s="187">
        <f>I511</f>
        <v>10</v>
      </c>
      <c r="J510" s="187">
        <f>J511</f>
        <v>0</v>
      </c>
      <c r="K510" s="187">
        <f>K511</f>
        <v>0</v>
      </c>
    </row>
    <row r="511" spans="2:11" ht="15" customHeight="1">
      <c r="B511" s="314" t="s">
        <v>292</v>
      </c>
      <c r="C511" s="317"/>
      <c r="D511" s="185" t="s">
        <v>183</v>
      </c>
      <c r="E511" s="185" t="s">
        <v>193</v>
      </c>
      <c r="F511" s="312" t="s">
        <v>301</v>
      </c>
      <c r="G511" s="185" t="s">
        <v>293</v>
      </c>
      <c r="H511" s="185"/>
      <c r="I511" s="187">
        <f>I512</f>
        <v>10</v>
      </c>
      <c r="J511" s="187">
        <f>J512</f>
        <v>0</v>
      </c>
      <c r="K511" s="187">
        <f>K512</f>
        <v>0</v>
      </c>
    </row>
    <row r="512" spans="2:11" ht="15" customHeight="1">
      <c r="B512" s="314" t="s">
        <v>270</v>
      </c>
      <c r="C512" s="317"/>
      <c r="D512" s="185" t="s">
        <v>183</v>
      </c>
      <c r="E512" s="185" t="s">
        <v>193</v>
      </c>
      <c r="F512" s="312" t="s">
        <v>301</v>
      </c>
      <c r="G512" s="185" t="s">
        <v>293</v>
      </c>
      <c r="H512" s="185" t="s">
        <v>294</v>
      </c>
      <c r="I512" s="187">
        <v>10</v>
      </c>
      <c r="J512" s="187"/>
      <c r="K512" s="187"/>
    </row>
    <row r="513" spans="2:11" ht="43.5" customHeight="1">
      <c r="B513" s="316" t="s">
        <v>282</v>
      </c>
      <c r="C513" s="317"/>
      <c r="D513" s="185" t="s">
        <v>183</v>
      </c>
      <c r="E513" s="185" t="s">
        <v>193</v>
      </c>
      <c r="F513" s="312" t="s">
        <v>283</v>
      </c>
      <c r="G513" s="185"/>
      <c r="H513" s="185"/>
      <c r="I513" s="187">
        <f>I514</f>
        <v>84.2</v>
      </c>
      <c r="J513" s="187">
        <f>J514</f>
        <v>0</v>
      </c>
      <c r="K513" s="187">
        <f>K514</f>
        <v>0</v>
      </c>
    </row>
    <row r="514" spans="2:11" ht="41.25" customHeight="1">
      <c r="B514" s="189" t="s">
        <v>278</v>
      </c>
      <c r="C514" s="317"/>
      <c r="D514" s="185" t="s">
        <v>183</v>
      </c>
      <c r="E514" s="185" t="s">
        <v>193</v>
      </c>
      <c r="F514" s="312" t="s">
        <v>283</v>
      </c>
      <c r="G514" s="185" t="s">
        <v>279</v>
      </c>
      <c r="H514" s="185"/>
      <c r="I514" s="187">
        <f>I515</f>
        <v>84.2</v>
      </c>
      <c r="J514" s="187">
        <f>J515</f>
        <v>0</v>
      </c>
      <c r="K514" s="187">
        <f>K515</f>
        <v>0</v>
      </c>
    </row>
    <row r="515" spans="2:11" ht="15" customHeight="1">
      <c r="B515" s="226" t="s">
        <v>280</v>
      </c>
      <c r="C515" s="317"/>
      <c r="D515" s="185" t="s">
        <v>183</v>
      </c>
      <c r="E515" s="185" t="s">
        <v>193</v>
      </c>
      <c r="F515" s="312" t="s">
        <v>283</v>
      </c>
      <c r="G515" s="185" t="s">
        <v>281</v>
      </c>
      <c r="H515" s="185"/>
      <c r="I515" s="187">
        <f>I516</f>
        <v>84.2</v>
      </c>
      <c r="J515" s="187">
        <f>J516</f>
        <v>0</v>
      </c>
      <c r="K515" s="187">
        <f>K516</f>
        <v>0</v>
      </c>
    </row>
    <row r="516" spans="2:11" ht="15" customHeight="1">
      <c r="B516" s="226" t="s">
        <v>271</v>
      </c>
      <c r="C516" s="317"/>
      <c r="D516" s="185" t="s">
        <v>183</v>
      </c>
      <c r="E516" s="185" t="s">
        <v>193</v>
      </c>
      <c r="F516" s="312" t="s">
        <v>283</v>
      </c>
      <c r="G516" s="185" t="s">
        <v>281</v>
      </c>
      <c r="H516" s="185" t="s">
        <v>326</v>
      </c>
      <c r="I516" s="187">
        <v>84.2</v>
      </c>
      <c r="J516" s="187"/>
      <c r="K516" s="187"/>
    </row>
    <row r="517" spans="2:11" ht="15" customHeight="1">
      <c r="B517" s="299" t="s">
        <v>198</v>
      </c>
      <c r="C517" s="317"/>
      <c r="D517" s="305" t="s">
        <v>199</v>
      </c>
      <c r="E517" s="305"/>
      <c r="F517" s="305"/>
      <c r="G517" s="305"/>
      <c r="H517" s="305"/>
      <c r="I517" s="298">
        <f>I520</f>
        <v>819.3</v>
      </c>
      <c r="J517" s="298">
        <f>J520</f>
        <v>799</v>
      </c>
      <c r="K517" s="298">
        <f>K520</f>
        <v>826.8</v>
      </c>
    </row>
    <row r="518" spans="2:11" ht="14.25" customHeight="1">
      <c r="B518" s="322" t="s">
        <v>200</v>
      </c>
      <c r="C518" s="317"/>
      <c r="D518" s="308" t="s">
        <v>199</v>
      </c>
      <c r="E518" s="308" t="s">
        <v>201</v>
      </c>
      <c r="F518" s="375"/>
      <c r="G518" s="185"/>
      <c r="H518" s="185"/>
      <c r="I518" s="187">
        <f>I519</f>
        <v>819.3</v>
      </c>
      <c r="J518" s="187">
        <f>J519</f>
        <v>799</v>
      </c>
      <c r="K518" s="187">
        <f>K519</f>
        <v>826.8</v>
      </c>
    </row>
    <row r="519" spans="2:11" ht="14.25" customHeight="1">
      <c r="B519" s="225" t="s">
        <v>274</v>
      </c>
      <c r="C519" s="317"/>
      <c r="D519" s="185" t="s">
        <v>199</v>
      </c>
      <c r="E519" s="185" t="s">
        <v>201</v>
      </c>
      <c r="F519" s="186" t="s">
        <v>275</v>
      </c>
      <c r="G519" s="305"/>
      <c r="H519" s="305"/>
      <c r="I519" s="187">
        <f>I520</f>
        <v>819.3</v>
      </c>
      <c r="J519" s="187">
        <f>J520</f>
        <v>799</v>
      </c>
      <c r="K519" s="187">
        <f>K520</f>
        <v>826.8</v>
      </c>
    </row>
    <row r="520" spans="2:11" ht="26.25" customHeight="1">
      <c r="B520" s="311" t="s">
        <v>350</v>
      </c>
      <c r="C520" s="330"/>
      <c r="D520" s="185" t="s">
        <v>199</v>
      </c>
      <c r="E520" s="185" t="s">
        <v>201</v>
      </c>
      <c r="F520" s="185" t="s">
        <v>351</v>
      </c>
      <c r="G520" s="185"/>
      <c r="H520" s="185"/>
      <c r="I520" s="187">
        <f>I521</f>
        <v>819.3</v>
      </c>
      <c r="J520" s="187">
        <f>J521</f>
        <v>799</v>
      </c>
      <c r="K520" s="187">
        <f>K521</f>
        <v>826.8</v>
      </c>
    </row>
    <row r="521" spans="2:11" ht="14.25" customHeight="1">
      <c r="B521" s="225" t="s">
        <v>352</v>
      </c>
      <c r="C521" s="304"/>
      <c r="D521" s="185" t="s">
        <v>199</v>
      </c>
      <c r="E521" s="185" t="s">
        <v>201</v>
      </c>
      <c r="F521" s="185" t="s">
        <v>351</v>
      </c>
      <c r="G521" s="185" t="s">
        <v>353</v>
      </c>
      <c r="H521" s="185"/>
      <c r="I521" s="187">
        <f>I522</f>
        <v>819.3</v>
      </c>
      <c r="J521" s="187">
        <f>J522</f>
        <v>799</v>
      </c>
      <c r="K521" s="187">
        <f>K522</f>
        <v>826.8</v>
      </c>
    </row>
    <row r="522" spans="2:11" ht="14.25" customHeight="1">
      <c r="B522" s="225" t="s">
        <v>354</v>
      </c>
      <c r="C522" s="304"/>
      <c r="D522" s="185" t="s">
        <v>199</v>
      </c>
      <c r="E522" s="185" t="s">
        <v>201</v>
      </c>
      <c r="F522" s="185" t="s">
        <v>351</v>
      </c>
      <c r="G522" s="185" t="s">
        <v>355</v>
      </c>
      <c r="H522" s="185"/>
      <c r="I522" s="187">
        <f>I523</f>
        <v>819.3</v>
      </c>
      <c r="J522" s="187">
        <f>J523</f>
        <v>799</v>
      </c>
      <c r="K522" s="187">
        <f>K523</f>
        <v>826.8</v>
      </c>
    </row>
    <row r="523" spans="2:12" ht="14.25" customHeight="1">
      <c r="B523" s="226" t="s">
        <v>272</v>
      </c>
      <c r="C523" s="310"/>
      <c r="D523" s="185" t="s">
        <v>199</v>
      </c>
      <c r="E523" s="185" t="s">
        <v>201</v>
      </c>
      <c r="F523" s="185" t="s">
        <v>351</v>
      </c>
      <c r="G523" s="185" t="s">
        <v>355</v>
      </c>
      <c r="H523" s="185" t="s">
        <v>304</v>
      </c>
      <c r="I523" s="187">
        <v>819.3</v>
      </c>
      <c r="J523" s="187">
        <v>799</v>
      </c>
      <c r="K523" s="187">
        <v>826.8</v>
      </c>
      <c r="L523" s="278">
        <v>46</v>
      </c>
    </row>
    <row r="524" spans="2:11" ht="12.75" customHeight="1">
      <c r="B524" s="299" t="s">
        <v>202</v>
      </c>
      <c r="C524" s="321"/>
      <c r="D524" s="305" t="s">
        <v>203</v>
      </c>
      <c r="E524" s="185"/>
      <c r="F524" s="185"/>
      <c r="G524" s="185"/>
      <c r="H524" s="185"/>
      <c r="I524" s="187">
        <f>I525</f>
        <v>11874.9</v>
      </c>
      <c r="J524" s="187">
        <f>J525</f>
        <v>6745.3</v>
      </c>
      <c r="K524" s="187">
        <f>K525</f>
        <v>7530</v>
      </c>
    </row>
    <row r="525" spans="2:11" ht="12.75" customHeight="1">
      <c r="B525" s="322" t="s">
        <v>206</v>
      </c>
      <c r="C525" s="310"/>
      <c r="D525" s="308" t="s">
        <v>203</v>
      </c>
      <c r="E525" s="308" t="s">
        <v>207</v>
      </c>
      <c r="F525" s="185"/>
      <c r="G525" s="185"/>
      <c r="H525" s="185"/>
      <c r="I525" s="187">
        <f>I526</f>
        <v>11874.9</v>
      </c>
      <c r="J525" s="187">
        <f>J526</f>
        <v>6745.3</v>
      </c>
      <c r="K525" s="187">
        <f>K526</f>
        <v>7530</v>
      </c>
    </row>
    <row r="526" spans="2:11" ht="26.25" customHeight="1">
      <c r="B526" s="323" t="s">
        <v>358</v>
      </c>
      <c r="C526" s="310"/>
      <c r="D526" s="185" t="s">
        <v>203</v>
      </c>
      <c r="E526" s="185" t="s">
        <v>207</v>
      </c>
      <c r="F526" s="324" t="s">
        <v>359</v>
      </c>
      <c r="G526" s="185"/>
      <c r="H526" s="185"/>
      <c r="I526" s="187">
        <f>I527+I532+I536+I548+I552+I556+I545</f>
        <v>11874.9</v>
      </c>
      <c r="J526" s="187">
        <f>J527+J532+J536+J548+J552+J556</f>
        <v>6745.3</v>
      </c>
      <c r="K526" s="187">
        <f>K527+K532+K536+K548+K552+K556</f>
        <v>7530</v>
      </c>
    </row>
    <row r="527" spans="2:11" ht="12.75" customHeight="1" hidden="1">
      <c r="B527" s="351" t="s">
        <v>360</v>
      </c>
      <c r="C527" s="310"/>
      <c r="D527" s="185" t="s">
        <v>203</v>
      </c>
      <c r="E527" s="185" t="s">
        <v>207</v>
      </c>
      <c r="F527" s="324" t="s">
        <v>361</v>
      </c>
      <c r="G527" s="185"/>
      <c r="H527" s="185"/>
      <c r="I527" s="187">
        <f>I529</f>
        <v>0</v>
      </c>
      <c r="J527" s="187">
        <f>J529</f>
        <v>0</v>
      </c>
      <c r="K527" s="187">
        <f>K529</f>
        <v>0</v>
      </c>
    </row>
    <row r="528" spans="2:11" ht="14.25" customHeight="1" hidden="1">
      <c r="B528" s="352"/>
      <c r="C528" s="310"/>
      <c r="D528" s="185"/>
      <c r="E528" s="185"/>
      <c r="F528" s="324"/>
      <c r="G528" s="185"/>
      <c r="H528" s="185"/>
      <c r="I528" s="187"/>
      <c r="J528" s="187"/>
      <c r="K528" s="187"/>
    </row>
    <row r="529" spans="2:11" ht="14.25" customHeight="1" hidden="1">
      <c r="B529" s="225" t="s">
        <v>286</v>
      </c>
      <c r="C529" s="303"/>
      <c r="D529" s="185" t="s">
        <v>203</v>
      </c>
      <c r="E529" s="185" t="s">
        <v>207</v>
      </c>
      <c r="F529" s="324" t="s">
        <v>361</v>
      </c>
      <c r="G529" s="185" t="s">
        <v>287</v>
      </c>
      <c r="H529" s="185"/>
      <c r="I529" s="187">
        <f>I530</f>
        <v>0</v>
      </c>
      <c r="J529" s="187">
        <f>J530</f>
        <v>0</v>
      </c>
      <c r="K529" s="187">
        <f>K530</f>
        <v>0</v>
      </c>
    </row>
    <row r="530" spans="2:11" ht="12.75" customHeight="1" hidden="1">
      <c r="B530" s="225" t="s">
        <v>288</v>
      </c>
      <c r="C530" s="303"/>
      <c r="D530" s="185" t="s">
        <v>203</v>
      </c>
      <c r="E530" s="185" t="s">
        <v>207</v>
      </c>
      <c r="F530" s="324" t="s">
        <v>361</v>
      </c>
      <c r="G530" s="185" t="s">
        <v>289</v>
      </c>
      <c r="H530" s="185"/>
      <c r="I530" s="187">
        <f>I531</f>
        <v>0</v>
      </c>
      <c r="J530" s="187">
        <f>J531</f>
        <v>0</v>
      </c>
      <c r="K530" s="187">
        <f>K531</f>
        <v>0</v>
      </c>
    </row>
    <row r="531" spans="2:11" ht="12.75" customHeight="1" hidden="1">
      <c r="B531" s="226" t="s">
        <v>270</v>
      </c>
      <c r="C531" s="310"/>
      <c r="D531" s="185" t="s">
        <v>203</v>
      </c>
      <c r="E531" s="185" t="s">
        <v>207</v>
      </c>
      <c r="F531" s="324" t="s">
        <v>361</v>
      </c>
      <c r="G531" s="185" t="s">
        <v>289</v>
      </c>
      <c r="H531" s="185" t="s">
        <v>294</v>
      </c>
      <c r="I531" s="187"/>
      <c r="J531" s="187"/>
      <c r="K531" s="187"/>
    </row>
    <row r="532" spans="2:11" ht="26.25" customHeight="1" hidden="1">
      <c r="B532" s="346" t="s">
        <v>362</v>
      </c>
      <c r="C532" s="310"/>
      <c r="D532" s="185" t="s">
        <v>203</v>
      </c>
      <c r="E532" s="185" t="s">
        <v>207</v>
      </c>
      <c r="F532" s="324" t="s">
        <v>363</v>
      </c>
      <c r="G532" s="185"/>
      <c r="H532" s="185"/>
      <c r="I532" s="187">
        <f>I533</f>
        <v>0</v>
      </c>
      <c r="J532" s="187">
        <f>J533</f>
        <v>0</v>
      </c>
      <c r="K532" s="187">
        <f>K533</f>
        <v>0</v>
      </c>
    </row>
    <row r="533" spans="2:11" ht="12.75" customHeight="1" hidden="1">
      <c r="B533" s="225" t="s">
        <v>286</v>
      </c>
      <c r="C533" s="310"/>
      <c r="D533" s="185" t="s">
        <v>203</v>
      </c>
      <c r="E533" s="185" t="s">
        <v>207</v>
      </c>
      <c r="F533" s="324" t="s">
        <v>363</v>
      </c>
      <c r="G533" s="185" t="s">
        <v>287</v>
      </c>
      <c r="H533" s="185"/>
      <c r="I533" s="187">
        <f>I534</f>
        <v>0</v>
      </c>
      <c r="J533" s="187">
        <f>J534</f>
        <v>0</v>
      </c>
      <c r="K533" s="187">
        <f>K534</f>
        <v>0</v>
      </c>
    </row>
    <row r="534" spans="2:11" ht="14.25" customHeight="1" hidden="1">
      <c r="B534" s="225" t="s">
        <v>288</v>
      </c>
      <c r="C534" s="310"/>
      <c r="D534" s="185" t="s">
        <v>203</v>
      </c>
      <c r="E534" s="185" t="s">
        <v>207</v>
      </c>
      <c r="F534" s="324" t="s">
        <v>363</v>
      </c>
      <c r="G534" s="185" t="s">
        <v>289</v>
      </c>
      <c r="H534" s="185"/>
      <c r="I534" s="187">
        <f>I535</f>
        <v>0</v>
      </c>
      <c r="J534" s="187">
        <f>J535</f>
        <v>0</v>
      </c>
      <c r="K534" s="187">
        <f>K535</f>
        <v>0</v>
      </c>
    </row>
    <row r="535" spans="2:11" ht="12.75" customHeight="1" hidden="1">
      <c r="B535" s="226" t="s">
        <v>270</v>
      </c>
      <c r="C535" s="303"/>
      <c r="D535" s="185" t="s">
        <v>203</v>
      </c>
      <c r="E535" s="185" t="s">
        <v>207</v>
      </c>
      <c r="F535" s="324" t="s">
        <v>363</v>
      </c>
      <c r="G535" s="185" t="s">
        <v>289</v>
      </c>
      <c r="H535" s="185" t="s">
        <v>294</v>
      </c>
      <c r="I535" s="187"/>
      <c r="J535" s="187"/>
      <c r="K535" s="187"/>
    </row>
    <row r="536" spans="2:11" ht="12.75" customHeight="1">
      <c r="B536" s="346" t="s">
        <v>364</v>
      </c>
      <c r="C536" s="303"/>
      <c r="D536" s="185" t="s">
        <v>203</v>
      </c>
      <c r="E536" s="185" t="s">
        <v>207</v>
      </c>
      <c r="F536" s="324" t="s">
        <v>365</v>
      </c>
      <c r="G536" s="185"/>
      <c r="H536" s="185"/>
      <c r="I536" s="187">
        <f>I537+I540</f>
        <v>5430.9</v>
      </c>
      <c r="J536" s="187">
        <f>J537+J540</f>
        <v>6000</v>
      </c>
      <c r="K536" s="187">
        <f>K537+K540</f>
        <v>6000</v>
      </c>
    </row>
    <row r="537" spans="2:11" ht="14.25" customHeight="1">
      <c r="B537" s="225" t="s">
        <v>286</v>
      </c>
      <c r="C537" s="310"/>
      <c r="D537" s="185" t="s">
        <v>203</v>
      </c>
      <c r="E537" s="185" t="s">
        <v>207</v>
      </c>
      <c r="F537" s="324" t="s">
        <v>365</v>
      </c>
      <c r="G537" s="185" t="s">
        <v>287</v>
      </c>
      <c r="H537" s="185"/>
      <c r="I537" s="187">
        <f>I538</f>
        <v>5430.9</v>
      </c>
      <c r="J537" s="187">
        <f>J538</f>
        <v>6000</v>
      </c>
      <c r="K537" s="187">
        <f>K538</f>
        <v>6000</v>
      </c>
    </row>
    <row r="538" spans="2:11" ht="14.25" customHeight="1">
      <c r="B538" s="225" t="s">
        <v>288</v>
      </c>
      <c r="C538" s="321"/>
      <c r="D538" s="185" t="s">
        <v>203</v>
      </c>
      <c r="E538" s="185" t="s">
        <v>207</v>
      </c>
      <c r="F538" s="324" t="s">
        <v>365</v>
      </c>
      <c r="G538" s="185" t="s">
        <v>289</v>
      </c>
      <c r="H538" s="185"/>
      <c r="I538" s="187">
        <f>I539</f>
        <v>5430.9</v>
      </c>
      <c r="J538" s="187">
        <f>J539</f>
        <v>6000</v>
      </c>
      <c r="K538" s="187">
        <f>K539</f>
        <v>6000</v>
      </c>
    </row>
    <row r="539" spans="2:12" ht="14.25" customHeight="1">
      <c r="B539" s="226" t="s">
        <v>270</v>
      </c>
      <c r="C539" s="310"/>
      <c r="D539" s="185" t="s">
        <v>203</v>
      </c>
      <c r="E539" s="185" t="s">
        <v>207</v>
      </c>
      <c r="F539" s="324" t="s">
        <v>365</v>
      </c>
      <c r="G539" s="185" t="s">
        <v>289</v>
      </c>
      <c r="H539" s="185" t="s">
        <v>294</v>
      </c>
      <c r="I539" s="187">
        <v>5430.9</v>
      </c>
      <c r="J539" s="187">
        <v>6000</v>
      </c>
      <c r="K539" s="187">
        <v>6000</v>
      </c>
      <c r="L539" s="278">
        <v>-424.9</v>
      </c>
    </row>
    <row r="540" spans="2:11" ht="26.25" customHeight="1" hidden="1">
      <c r="B540" s="226" t="s">
        <v>366</v>
      </c>
      <c r="C540" s="310"/>
      <c r="D540" s="185" t="s">
        <v>203</v>
      </c>
      <c r="E540" s="185" t="s">
        <v>207</v>
      </c>
      <c r="F540" s="324" t="s">
        <v>367</v>
      </c>
      <c r="G540" s="185"/>
      <c r="H540" s="185"/>
      <c r="I540" s="187">
        <f>I541</f>
        <v>0</v>
      </c>
      <c r="J540" s="187">
        <f>J541</f>
        <v>0</v>
      </c>
      <c r="K540" s="187">
        <f>K541</f>
        <v>0</v>
      </c>
    </row>
    <row r="541" spans="2:11" ht="14.25" customHeight="1" hidden="1">
      <c r="B541" s="225" t="s">
        <v>286</v>
      </c>
      <c r="C541" s="310"/>
      <c r="D541" s="185" t="s">
        <v>203</v>
      </c>
      <c r="E541" s="185" t="s">
        <v>207</v>
      </c>
      <c r="F541" s="324" t="s">
        <v>367</v>
      </c>
      <c r="G541" s="185" t="s">
        <v>287</v>
      </c>
      <c r="H541" s="185"/>
      <c r="I541" s="187">
        <f>I542</f>
        <v>0</v>
      </c>
      <c r="J541" s="187">
        <f>J542</f>
        <v>0</v>
      </c>
      <c r="K541" s="187">
        <f>K542</f>
        <v>0</v>
      </c>
    </row>
    <row r="542" spans="2:11" ht="14.25" customHeight="1" hidden="1">
      <c r="B542" s="225" t="s">
        <v>288</v>
      </c>
      <c r="C542" s="310"/>
      <c r="D542" s="185" t="s">
        <v>203</v>
      </c>
      <c r="E542" s="185" t="s">
        <v>207</v>
      </c>
      <c r="F542" s="324" t="s">
        <v>367</v>
      </c>
      <c r="G542" s="185" t="s">
        <v>289</v>
      </c>
      <c r="H542" s="185"/>
      <c r="I542" s="187">
        <f>I544</f>
        <v>0</v>
      </c>
      <c r="J542" s="187">
        <f>J544</f>
        <v>0</v>
      </c>
      <c r="K542" s="187">
        <f>K544</f>
        <v>0</v>
      </c>
    </row>
    <row r="543" spans="2:11" ht="14.25" customHeight="1" hidden="1">
      <c r="B543" s="226"/>
      <c r="C543" s="310"/>
      <c r="D543" s="185"/>
      <c r="E543" s="185"/>
      <c r="F543" s="324" t="s">
        <v>622</v>
      </c>
      <c r="G543" s="185"/>
      <c r="H543" s="185"/>
      <c r="I543" s="187"/>
      <c r="J543" s="187"/>
      <c r="K543" s="187"/>
    </row>
    <row r="544" spans="2:11" ht="14.25" customHeight="1" hidden="1">
      <c r="B544" s="226" t="s">
        <v>271</v>
      </c>
      <c r="C544" s="303"/>
      <c r="D544" s="185" t="s">
        <v>203</v>
      </c>
      <c r="E544" s="185" t="s">
        <v>207</v>
      </c>
      <c r="F544" s="324" t="s">
        <v>367</v>
      </c>
      <c r="G544" s="185" t="s">
        <v>289</v>
      </c>
      <c r="H544" s="185" t="s">
        <v>326</v>
      </c>
      <c r="I544" s="187"/>
      <c r="J544" s="187"/>
      <c r="K544" s="187"/>
    </row>
    <row r="545" spans="2:11" ht="14.25" customHeight="1">
      <c r="B545" s="346" t="s">
        <v>352</v>
      </c>
      <c r="C545" s="303"/>
      <c r="D545" s="185" t="s">
        <v>203</v>
      </c>
      <c r="E545" s="185" t="s">
        <v>207</v>
      </c>
      <c r="F545" s="324" t="s">
        <v>365</v>
      </c>
      <c r="G545" s="185" t="s">
        <v>353</v>
      </c>
      <c r="H545" s="185"/>
      <c r="I545" s="187">
        <f>I546</f>
        <v>403.4</v>
      </c>
      <c r="J545" s="187">
        <f>J546</f>
        <v>0</v>
      </c>
      <c r="K545" s="187">
        <f>K546</f>
        <v>0</v>
      </c>
    </row>
    <row r="546" spans="2:11" ht="14.25" customHeight="1">
      <c r="B546" s="346" t="s">
        <v>153</v>
      </c>
      <c r="C546" s="303"/>
      <c r="D546" s="185" t="s">
        <v>203</v>
      </c>
      <c r="E546" s="185" t="s">
        <v>207</v>
      </c>
      <c r="F546" s="324" t="s">
        <v>365</v>
      </c>
      <c r="G546" s="185" t="s">
        <v>369</v>
      </c>
      <c r="H546" s="185"/>
      <c r="I546" s="187">
        <f>I547</f>
        <v>403.4</v>
      </c>
      <c r="J546" s="187">
        <f>J547</f>
        <v>0</v>
      </c>
      <c r="K546" s="187">
        <f>K547</f>
        <v>0</v>
      </c>
    </row>
    <row r="547" spans="2:12" ht="14.25" customHeight="1">
      <c r="B547" s="226" t="s">
        <v>270</v>
      </c>
      <c r="C547" s="303"/>
      <c r="D547" s="185" t="s">
        <v>203</v>
      </c>
      <c r="E547" s="185" t="s">
        <v>207</v>
      </c>
      <c r="F547" s="324" t="s">
        <v>365</v>
      </c>
      <c r="G547" s="185" t="s">
        <v>369</v>
      </c>
      <c r="H547" s="185" t="s">
        <v>294</v>
      </c>
      <c r="I547" s="187">
        <v>403.4</v>
      </c>
      <c r="J547" s="187"/>
      <c r="K547" s="187"/>
      <c r="L547" s="278">
        <v>124.9</v>
      </c>
    </row>
    <row r="548" spans="2:11" ht="26.25" customHeight="1">
      <c r="B548" s="325" t="s">
        <v>370</v>
      </c>
      <c r="C548" s="303"/>
      <c r="D548" s="185" t="s">
        <v>203</v>
      </c>
      <c r="E548" s="185" t="s">
        <v>207</v>
      </c>
      <c r="F548" s="324" t="s">
        <v>371</v>
      </c>
      <c r="G548" s="185"/>
      <c r="H548" s="185"/>
      <c r="I548" s="187">
        <f>I549</f>
        <v>70</v>
      </c>
      <c r="J548" s="187">
        <f>J549</f>
        <v>0</v>
      </c>
      <c r="K548" s="187">
        <f>K549</f>
        <v>0</v>
      </c>
    </row>
    <row r="549" spans="2:11" ht="14.25" customHeight="1">
      <c r="B549" s="346" t="s">
        <v>352</v>
      </c>
      <c r="C549" s="310"/>
      <c r="D549" s="185" t="s">
        <v>203</v>
      </c>
      <c r="E549" s="185" t="s">
        <v>207</v>
      </c>
      <c r="F549" s="324" t="s">
        <v>371</v>
      </c>
      <c r="G549" s="185" t="s">
        <v>353</v>
      </c>
      <c r="H549" s="185"/>
      <c r="I549" s="187">
        <f>I550</f>
        <v>70</v>
      </c>
      <c r="J549" s="187">
        <f>J550</f>
        <v>0</v>
      </c>
      <c r="K549" s="187">
        <f>K550</f>
        <v>0</v>
      </c>
    </row>
    <row r="550" spans="2:11" ht="12.75" customHeight="1">
      <c r="B550" s="346" t="s">
        <v>153</v>
      </c>
      <c r="C550" s="303"/>
      <c r="D550" s="185" t="s">
        <v>203</v>
      </c>
      <c r="E550" s="185" t="s">
        <v>207</v>
      </c>
      <c r="F550" s="324" t="s">
        <v>371</v>
      </c>
      <c r="G550" s="185" t="s">
        <v>369</v>
      </c>
      <c r="H550" s="185"/>
      <c r="I550" s="187">
        <f>I551</f>
        <v>70</v>
      </c>
      <c r="J550" s="187">
        <f>J551</f>
        <v>0</v>
      </c>
      <c r="K550" s="187">
        <f>K551</f>
        <v>0</v>
      </c>
    </row>
    <row r="551" spans="2:11" ht="12.75" customHeight="1">
      <c r="B551" s="226" t="s">
        <v>270</v>
      </c>
      <c r="C551" s="303"/>
      <c r="D551" s="185" t="s">
        <v>203</v>
      </c>
      <c r="E551" s="185" t="s">
        <v>207</v>
      </c>
      <c r="F551" s="324" t="s">
        <v>371</v>
      </c>
      <c r="G551" s="185" t="s">
        <v>369</v>
      </c>
      <c r="H551" s="185" t="s">
        <v>294</v>
      </c>
      <c r="I551" s="187">
        <v>70</v>
      </c>
      <c r="J551" s="187"/>
      <c r="K551" s="187"/>
    </row>
    <row r="552" spans="2:11" ht="14.25" customHeight="1">
      <c r="B552" s="340" t="s">
        <v>372</v>
      </c>
      <c r="C552" s="303"/>
      <c r="D552" s="185" t="s">
        <v>203</v>
      </c>
      <c r="E552" s="185" t="s">
        <v>207</v>
      </c>
      <c r="F552" s="324" t="s">
        <v>373</v>
      </c>
      <c r="G552" s="185"/>
      <c r="H552" s="185"/>
      <c r="I552" s="187">
        <f>I553</f>
        <v>5970.6</v>
      </c>
      <c r="J552" s="187">
        <f>J553</f>
        <v>745.3</v>
      </c>
      <c r="K552" s="187">
        <f>K553</f>
        <v>1530</v>
      </c>
    </row>
    <row r="553" spans="2:11" ht="12.75" customHeight="1">
      <c r="B553" s="346" t="s">
        <v>352</v>
      </c>
      <c r="C553" s="310"/>
      <c r="D553" s="185" t="s">
        <v>203</v>
      </c>
      <c r="E553" s="185" t="s">
        <v>207</v>
      </c>
      <c r="F553" s="324" t="s">
        <v>373</v>
      </c>
      <c r="G553" s="185" t="s">
        <v>353</v>
      </c>
      <c r="H553" s="185"/>
      <c r="I553" s="187">
        <f>I554</f>
        <v>5970.6</v>
      </c>
      <c r="J553" s="187">
        <f>J554</f>
        <v>745.3</v>
      </c>
      <c r="K553" s="187">
        <f>K554</f>
        <v>1530</v>
      </c>
    </row>
    <row r="554" spans="2:11" ht="12.75" customHeight="1">
      <c r="B554" s="346" t="s">
        <v>153</v>
      </c>
      <c r="C554" s="310"/>
      <c r="D554" s="185" t="s">
        <v>203</v>
      </c>
      <c r="E554" s="185" t="s">
        <v>207</v>
      </c>
      <c r="F554" s="324" t="s">
        <v>373</v>
      </c>
      <c r="G554" s="185" t="s">
        <v>369</v>
      </c>
      <c r="H554" s="185"/>
      <c r="I554" s="187">
        <f>I555</f>
        <v>5970.6</v>
      </c>
      <c r="J554" s="187">
        <f>J555</f>
        <v>745.3</v>
      </c>
      <c r="K554" s="187">
        <f>K555</f>
        <v>1530</v>
      </c>
    </row>
    <row r="555" spans="2:12" ht="14.25" customHeight="1">
      <c r="B555" s="226" t="s">
        <v>270</v>
      </c>
      <c r="C555" s="310"/>
      <c r="D555" s="185" t="s">
        <v>203</v>
      </c>
      <c r="E555" s="185" t="s">
        <v>207</v>
      </c>
      <c r="F555" s="324" t="s">
        <v>373</v>
      </c>
      <c r="G555" s="185" t="s">
        <v>369</v>
      </c>
      <c r="H555" s="185" t="s">
        <v>294</v>
      </c>
      <c r="I555" s="187">
        <v>5970.6</v>
      </c>
      <c r="J555" s="187">
        <v>745.3</v>
      </c>
      <c r="K555" s="187">
        <v>1530</v>
      </c>
      <c r="L555" s="278">
        <v>300</v>
      </c>
    </row>
    <row r="556" spans="2:11" ht="26.25" customHeight="1" hidden="1">
      <c r="B556" s="325" t="s">
        <v>374</v>
      </c>
      <c r="C556" s="330"/>
      <c r="D556" s="185" t="s">
        <v>203</v>
      </c>
      <c r="E556" s="185" t="s">
        <v>207</v>
      </c>
      <c r="F556" s="324" t="s">
        <v>375</v>
      </c>
      <c r="G556" s="185"/>
      <c r="H556" s="185"/>
      <c r="I556" s="187">
        <f>I557</f>
        <v>0</v>
      </c>
      <c r="J556" s="187">
        <f>J557</f>
        <v>0</v>
      </c>
      <c r="K556" s="187">
        <f>K557</f>
        <v>0</v>
      </c>
    </row>
    <row r="557" spans="2:11" ht="12.75" customHeight="1" hidden="1">
      <c r="B557" s="225" t="s">
        <v>286</v>
      </c>
      <c r="C557" s="304"/>
      <c r="D557" s="185" t="s">
        <v>203</v>
      </c>
      <c r="E557" s="185" t="s">
        <v>207</v>
      </c>
      <c r="F557" s="324" t="s">
        <v>375</v>
      </c>
      <c r="G557" s="185" t="s">
        <v>287</v>
      </c>
      <c r="H557" s="185"/>
      <c r="I557" s="187">
        <f>I558</f>
        <v>0</v>
      </c>
      <c r="J557" s="187">
        <f>J558</f>
        <v>0</v>
      </c>
      <c r="K557" s="187">
        <f>K558</f>
        <v>0</v>
      </c>
    </row>
    <row r="558" spans="2:11" ht="12.75" customHeight="1" hidden="1">
      <c r="B558" s="225" t="s">
        <v>288</v>
      </c>
      <c r="C558" s="304"/>
      <c r="D558" s="185" t="s">
        <v>203</v>
      </c>
      <c r="E558" s="185" t="s">
        <v>207</v>
      </c>
      <c r="F558" s="324" t="s">
        <v>375</v>
      </c>
      <c r="G558" s="185" t="s">
        <v>289</v>
      </c>
      <c r="H558" s="185"/>
      <c r="I558" s="187">
        <f>I559</f>
        <v>0</v>
      </c>
      <c r="J558" s="187">
        <f>J559</f>
        <v>0</v>
      </c>
      <c r="K558" s="187">
        <f>K559</f>
        <v>0</v>
      </c>
    </row>
    <row r="559" spans="2:11" ht="12.75" customHeight="1" hidden="1">
      <c r="B559" s="226" t="s">
        <v>270</v>
      </c>
      <c r="C559" s="304"/>
      <c r="D559" s="185" t="s">
        <v>203</v>
      </c>
      <c r="E559" s="185" t="s">
        <v>207</v>
      </c>
      <c r="F559" s="324" t="s">
        <v>375</v>
      </c>
      <c r="G559" s="185" t="s">
        <v>289</v>
      </c>
      <c r="H559" s="185" t="s">
        <v>294</v>
      </c>
      <c r="I559" s="187"/>
      <c r="J559" s="187"/>
      <c r="K559" s="187"/>
    </row>
    <row r="560" spans="2:11" ht="12.75" customHeight="1">
      <c r="B560" s="299" t="s">
        <v>208</v>
      </c>
      <c r="C560" s="304"/>
      <c r="D560" s="305" t="s">
        <v>209</v>
      </c>
      <c r="E560" s="185"/>
      <c r="F560" s="185"/>
      <c r="G560" s="185"/>
      <c r="H560" s="291"/>
      <c r="I560" s="298">
        <f>I561+I583</f>
        <v>2766.2</v>
      </c>
      <c r="J560" s="298">
        <f>J561+J583</f>
        <v>0</v>
      </c>
      <c r="K560" s="298">
        <f>K561+K583</f>
        <v>0</v>
      </c>
    </row>
    <row r="561" spans="2:11" ht="14.25" customHeight="1">
      <c r="B561" s="327" t="s">
        <v>212</v>
      </c>
      <c r="C561" s="321"/>
      <c r="D561" s="308" t="s">
        <v>209</v>
      </c>
      <c r="E561" s="308" t="s">
        <v>213</v>
      </c>
      <c r="F561" s="185"/>
      <c r="G561" s="185"/>
      <c r="H561" s="185"/>
      <c r="I561" s="187">
        <f>I562+I579</f>
        <v>2616.2</v>
      </c>
      <c r="J561" s="187">
        <f>J562+J579</f>
        <v>0</v>
      </c>
      <c r="K561" s="187">
        <f>K562+K579</f>
        <v>0</v>
      </c>
    </row>
    <row r="562" spans="2:11" ht="26.25" customHeight="1">
      <c r="B562" s="300" t="s">
        <v>395</v>
      </c>
      <c r="C562" s="310"/>
      <c r="D562" s="185" t="s">
        <v>209</v>
      </c>
      <c r="E562" s="185" t="s">
        <v>213</v>
      </c>
      <c r="F562" s="312" t="s">
        <v>396</v>
      </c>
      <c r="G562" s="185"/>
      <c r="H562" s="185"/>
      <c r="I562" s="187">
        <f>I563+I567+I571+I575</f>
        <v>2505.2</v>
      </c>
      <c r="J562" s="187">
        <f>J563+J567+J571+J575</f>
        <v>0</v>
      </c>
      <c r="K562" s="187">
        <f>K563+K567+K571+K575</f>
        <v>0</v>
      </c>
    </row>
    <row r="563" spans="2:11" ht="12.75" customHeight="1" hidden="1">
      <c r="B563" s="341" t="s">
        <v>397</v>
      </c>
      <c r="C563" s="310"/>
      <c r="D563" s="185" t="s">
        <v>209</v>
      </c>
      <c r="E563" s="185" t="s">
        <v>213</v>
      </c>
      <c r="F563" s="312" t="s">
        <v>398</v>
      </c>
      <c r="G563" s="185"/>
      <c r="H563" s="185"/>
      <c r="I563" s="187">
        <f>I564</f>
        <v>0</v>
      </c>
      <c r="J563" s="187">
        <f>J564</f>
        <v>0</v>
      </c>
      <c r="K563" s="187">
        <f>K564</f>
        <v>0</v>
      </c>
    </row>
    <row r="564" spans="2:11" ht="14.25" customHeight="1" hidden="1">
      <c r="B564" s="225" t="s">
        <v>286</v>
      </c>
      <c r="C564" s="310"/>
      <c r="D564" s="185" t="s">
        <v>209</v>
      </c>
      <c r="E564" s="185" t="s">
        <v>213</v>
      </c>
      <c r="F564" s="312" t="s">
        <v>398</v>
      </c>
      <c r="G564" s="185" t="s">
        <v>287</v>
      </c>
      <c r="H564" s="361"/>
      <c r="I564" s="187">
        <f>I565</f>
        <v>0</v>
      </c>
      <c r="J564" s="187">
        <f>J565</f>
        <v>0</v>
      </c>
      <c r="K564" s="187">
        <f>K565</f>
        <v>0</v>
      </c>
    </row>
    <row r="565" spans="2:11" ht="12.75" customHeight="1" hidden="1">
      <c r="B565" s="225" t="s">
        <v>288</v>
      </c>
      <c r="C565" s="310"/>
      <c r="D565" s="185" t="s">
        <v>209</v>
      </c>
      <c r="E565" s="185" t="s">
        <v>213</v>
      </c>
      <c r="F565" s="312" t="s">
        <v>398</v>
      </c>
      <c r="G565" s="185" t="s">
        <v>289</v>
      </c>
      <c r="H565" s="185"/>
      <c r="I565" s="187">
        <f>I566</f>
        <v>0</v>
      </c>
      <c r="J565" s="187">
        <f>J566</f>
        <v>0</v>
      </c>
      <c r="K565" s="187">
        <f>K566</f>
        <v>0</v>
      </c>
    </row>
    <row r="566" spans="2:11" ht="14.25" customHeight="1" hidden="1">
      <c r="B566" s="226" t="s">
        <v>270</v>
      </c>
      <c r="C566" s="310"/>
      <c r="D566" s="185" t="s">
        <v>209</v>
      </c>
      <c r="E566" s="185" t="s">
        <v>213</v>
      </c>
      <c r="F566" s="312" t="s">
        <v>398</v>
      </c>
      <c r="G566" s="185" t="s">
        <v>289</v>
      </c>
      <c r="H566" s="185">
        <v>2</v>
      </c>
      <c r="I566" s="187"/>
      <c r="J566" s="187"/>
      <c r="K566" s="187"/>
    </row>
    <row r="567" spans="2:11" ht="12.75" customHeight="1">
      <c r="B567" s="341" t="s">
        <v>399</v>
      </c>
      <c r="C567" s="303"/>
      <c r="D567" s="185" t="s">
        <v>209</v>
      </c>
      <c r="E567" s="185" t="s">
        <v>213</v>
      </c>
      <c r="F567" s="312" t="s">
        <v>400</v>
      </c>
      <c r="G567" s="185"/>
      <c r="H567" s="185"/>
      <c r="I567" s="187">
        <f>I568</f>
        <v>2505.2</v>
      </c>
      <c r="J567" s="187">
        <f>J568</f>
        <v>0</v>
      </c>
      <c r="K567" s="187">
        <f>K568</f>
        <v>0</v>
      </c>
    </row>
    <row r="568" spans="2:11" ht="12.75" customHeight="1">
      <c r="B568" s="225" t="s">
        <v>286</v>
      </c>
      <c r="C568" s="303"/>
      <c r="D568" s="185" t="s">
        <v>209</v>
      </c>
      <c r="E568" s="185" t="s">
        <v>213</v>
      </c>
      <c r="F568" s="312" t="s">
        <v>400</v>
      </c>
      <c r="G568" s="185" t="s">
        <v>353</v>
      </c>
      <c r="H568" s="185"/>
      <c r="I568" s="187">
        <f>I569</f>
        <v>2505.2</v>
      </c>
      <c r="J568" s="187">
        <f>J569</f>
        <v>0</v>
      </c>
      <c r="K568" s="187">
        <f>K569</f>
        <v>0</v>
      </c>
    </row>
    <row r="569" spans="2:11" ht="14.25" customHeight="1">
      <c r="B569" s="225" t="s">
        <v>288</v>
      </c>
      <c r="C569" s="310"/>
      <c r="D569" s="185" t="s">
        <v>209</v>
      </c>
      <c r="E569" s="185" t="s">
        <v>213</v>
      </c>
      <c r="F569" s="312" t="s">
        <v>400</v>
      </c>
      <c r="G569" s="185" t="s">
        <v>369</v>
      </c>
      <c r="H569" s="185"/>
      <c r="I569" s="187">
        <f>I570</f>
        <v>2505.2</v>
      </c>
      <c r="J569" s="187">
        <f>J570</f>
        <v>0</v>
      </c>
      <c r="K569" s="187">
        <f>K570</f>
        <v>0</v>
      </c>
    </row>
    <row r="570" spans="2:12" ht="12.75" customHeight="1">
      <c r="B570" s="226" t="s">
        <v>270</v>
      </c>
      <c r="C570" s="303"/>
      <c r="D570" s="185" t="s">
        <v>209</v>
      </c>
      <c r="E570" s="185" t="s">
        <v>213</v>
      </c>
      <c r="F570" s="312" t="s">
        <v>400</v>
      </c>
      <c r="G570" s="185" t="s">
        <v>369</v>
      </c>
      <c r="H570" s="185" t="s">
        <v>294</v>
      </c>
      <c r="I570" s="187">
        <v>2505.2</v>
      </c>
      <c r="J570" s="187"/>
      <c r="K570" s="187"/>
      <c r="L570" s="278">
        <v>500</v>
      </c>
    </row>
    <row r="571" spans="2:11" ht="12.75" customHeight="1" hidden="1">
      <c r="B571" s="341" t="s">
        <v>401</v>
      </c>
      <c r="C571" s="303"/>
      <c r="D571" s="185" t="s">
        <v>209</v>
      </c>
      <c r="E571" s="185" t="s">
        <v>213</v>
      </c>
      <c r="F571" s="312" t="s">
        <v>402</v>
      </c>
      <c r="G571" s="185"/>
      <c r="H571" s="185"/>
      <c r="I571" s="187">
        <f>I572</f>
        <v>0</v>
      </c>
      <c r="J571" s="187">
        <f>J572</f>
        <v>0</v>
      </c>
      <c r="K571" s="187">
        <f>K572</f>
        <v>0</v>
      </c>
    </row>
    <row r="572" spans="2:11" ht="12.75" customHeight="1" hidden="1">
      <c r="B572" s="225" t="s">
        <v>286</v>
      </c>
      <c r="C572" s="303"/>
      <c r="D572" s="185" t="s">
        <v>209</v>
      </c>
      <c r="E572" s="185" t="s">
        <v>213</v>
      </c>
      <c r="F572" s="312" t="s">
        <v>402</v>
      </c>
      <c r="G572" s="185" t="s">
        <v>287</v>
      </c>
      <c r="H572" s="185"/>
      <c r="I572" s="187">
        <f>I573</f>
        <v>0</v>
      </c>
      <c r="J572" s="187">
        <f>J573</f>
        <v>0</v>
      </c>
      <c r="K572" s="187">
        <f>K573</f>
        <v>0</v>
      </c>
    </row>
    <row r="573" spans="2:11" ht="12.75" customHeight="1" hidden="1">
      <c r="B573" s="225" t="s">
        <v>288</v>
      </c>
      <c r="C573" s="303"/>
      <c r="D573" s="185" t="s">
        <v>209</v>
      </c>
      <c r="E573" s="185" t="s">
        <v>213</v>
      </c>
      <c r="F573" s="312" t="s">
        <v>402</v>
      </c>
      <c r="G573" s="185" t="s">
        <v>289</v>
      </c>
      <c r="H573" s="185"/>
      <c r="I573" s="187">
        <f>I574</f>
        <v>0</v>
      </c>
      <c r="J573" s="187">
        <f>J574</f>
        <v>0</v>
      </c>
      <c r="K573" s="187">
        <f>K574</f>
        <v>0</v>
      </c>
    </row>
    <row r="574" spans="2:11" ht="12.75" customHeight="1" hidden="1">
      <c r="B574" s="226" t="s">
        <v>270</v>
      </c>
      <c r="C574" s="303"/>
      <c r="D574" s="185" t="s">
        <v>209</v>
      </c>
      <c r="E574" s="185" t="s">
        <v>213</v>
      </c>
      <c r="F574" s="312" t="s">
        <v>402</v>
      </c>
      <c r="G574" s="185" t="s">
        <v>289</v>
      </c>
      <c r="H574" s="185" t="s">
        <v>294</v>
      </c>
      <c r="I574" s="187"/>
      <c r="J574" s="187"/>
      <c r="K574" s="187"/>
    </row>
    <row r="575" spans="2:11" ht="14.25" customHeight="1" hidden="1">
      <c r="B575" s="341" t="s">
        <v>403</v>
      </c>
      <c r="C575" s="310"/>
      <c r="D575" s="185" t="s">
        <v>209</v>
      </c>
      <c r="E575" s="185" t="s">
        <v>213</v>
      </c>
      <c r="F575" s="312" t="s">
        <v>404</v>
      </c>
      <c r="G575" s="185"/>
      <c r="H575" s="185"/>
      <c r="I575" s="187">
        <f>I576</f>
        <v>0</v>
      </c>
      <c r="J575" s="187">
        <f>J576</f>
        <v>0</v>
      </c>
      <c r="K575" s="187">
        <f>K576</f>
        <v>0</v>
      </c>
    </row>
    <row r="576" spans="2:11" ht="12.75" customHeight="1" hidden="1">
      <c r="B576" s="225" t="s">
        <v>286</v>
      </c>
      <c r="C576" s="310"/>
      <c r="D576" s="185" t="s">
        <v>209</v>
      </c>
      <c r="E576" s="185" t="s">
        <v>213</v>
      </c>
      <c r="F576" s="312" t="s">
        <v>404</v>
      </c>
      <c r="G576" s="185" t="s">
        <v>287</v>
      </c>
      <c r="H576" s="185"/>
      <c r="I576" s="187">
        <f>I577</f>
        <v>0</v>
      </c>
      <c r="J576" s="187">
        <f>J577</f>
        <v>0</v>
      </c>
      <c r="K576" s="187">
        <f>K577</f>
        <v>0</v>
      </c>
    </row>
    <row r="577" spans="2:11" ht="12.75" customHeight="1" hidden="1">
      <c r="B577" s="225" t="s">
        <v>288</v>
      </c>
      <c r="C577" s="310"/>
      <c r="D577" s="185" t="s">
        <v>209</v>
      </c>
      <c r="E577" s="185" t="s">
        <v>213</v>
      </c>
      <c r="F577" s="312" t="s">
        <v>404</v>
      </c>
      <c r="G577" s="185" t="s">
        <v>289</v>
      </c>
      <c r="H577" s="185"/>
      <c r="I577" s="187">
        <f>I578</f>
        <v>0</v>
      </c>
      <c r="J577" s="187">
        <f>J578</f>
        <v>0</v>
      </c>
      <c r="K577" s="187">
        <f>K578</f>
        <v>0</v>
      </c>
    </row>
    <row r="578" spans="2:11" ht="12.75" customHeight="1" hidden="1">
      <c r="B578" s="226" t="s">
        <v>270</v>
      </c>
      <c r="C578" s="321"/>
      <c r="D578" s="185" t="s">
        <v>209</v>
      </c>
      <c r="E578" s="185" t="s">
        <v>213</v>
      </c>
      <c r="F578" s="312" t="s">
        <v>404</v>
      </c>
      <c r="G578" s="185" t="s">
        <v>289</v>
      </c>
      <c r="H578" s="185" t="s">
        <v>294</v>
      </c>
      <c r="I578" s="187"/>
      <c r="J578" s="187"/>
      <c r="K578" s="187"/>
    </row>
    <row r="579" spans="2:11" ht="40.5" customHeight="1">
      <c r="B579" s="313" t="s">
        <v>412</v>
      </c>
      <c r="C579" s="310"/>
      <c r="D579" s="185" t="s">
        <v>209</v>
      </c>
      <c r="E579" s="185" t="s">
        <v>213</v>
      </c>
      <c r="F579" s="312" t="s">
        <v>413</v>
      </c>
      <c r="G579" s="185"/>
      <c r="H579" s="185"/>
      <c r="I579" s="187">
        <f>I580</f>
        <v>111</v>
      </c>
      <c r="J579" s="187">
        <f>J580</f>
        <v>0</v>
      </c>
      <c r="K579" s="187">
        <f>K580</f>
        <v>0</v>
      </c>
    </row>
    <row r="580" spans="2:11" ht="12.75" customHeight="1">
      <c r="B580" s="313" t="s">
        <v>352</v>
      </c>
      <c r="C580" s="303"/>
      <c r="D580" s="185" t="s">
        <v>209</v>
      </c>
      <c r="E580" s="185" t="s">
        <v>213</v>
      </c>
      <c r="F580" s="312" t="s">
        <v>413</v>
      </c>
      <c r="G580" s="185" t="s">
        <v>353</v>
      </c>
      <c r="H580" s="185"/>
      <c r="I580" s="187">
        <f>I581</f>
        <v>111</v>
      </c>
      <c r="J580" s="187">
        <f>J581</f>
        <v>0</v>
      </c>
      <c r="K580" s="187">
        <f>K581</f>
        <v>0</v>
      </c>
    </row>
    <row r="581" spans="2:11" ht="12.75" customHeight="1">
      <c r="B581" s="226" t="s">
        <v>153</v>
      </c>
      <c r="C581" s="303"/>
      <c r="D581" s="185" t="s">
        <v>209</v>
      </c>
      <c r="E581" s="185" t="s">
        <v>213</v>
      </c>
      <c r="F581" s="312" t="s">
        <v>413</v>
      </c>
      <c r="G581" s="185" t="s">
        <v>369</v>
      </c>
      <c r="H581" s="185"/>
      <c r="I581" s="187">
        <f>I582</f>
        <v>111</v>
      </c>
      <c r="J581" s="187">
        <f>J582</f>
        <v>0</v>
      </c>
      <c r="K581" s="187">
        <f>K582</f>
        <v>0</v>
      </c>
    </row>
    <row r="582" spans="2:11" ht="14.25" customHeight="1">
      <c r="B582" s="225" t="s">
        <v>271</v>
      </c>
      <c r="C582" s="310"/>
      <c r="D582" s="185" t="s">
        <v>209</v>
      </c>
      <c r="E582" s="185" t="s">
        <v>213</v>
      </c>
      <c r="F582" s="312" t="s">
        <v>413</v>
      </c>
      <c r="G582" s="185" t="s">
        <v>369</v>
      </c>
      <c r="H582" s="185" t="s">
        <v>326</v>
      </c>
      <c r="I582" s="187">
        <v>111</v>
      </c>
      <c r="J582" s="187"/>
      <c r="K582" s="187"/>
    </row>
    <row r="583" spans="2:11" ht="12.75" customHeight="1">
      <c r="B583" s="362" t="s">
        <v>214</v>
      </c>
      <c r="C583" s="310"/>
      <c r="D583" s="308" t="s">
        <v>209</v>
      </c>
      <c r="E583" s="308" t="s">
        <v>215</v>
      </c>
      <c r="F583" s="90"/>
      <c r="G583" s="185"/>
      <c r="H583" s="185"/>
      <c r="I583" s="187">
        <f>I584</f>
        <v>150</v>
      </c>
      <c r="J583" s="187">
        <f>J584</f>
        <v>0</v>
      </c>
      <c r="K583" s="187">
        <f>K584</f>
        <v>0</v>
      </c>
    </row>
    <row r="584" spans="2:11" ht="16.5" customHeight="1">
      <c r="B584" s="376" t="s">
        <v>433</v>
      </c>
      <c r="C584" s="310"/>
      <c r="D584" s="185" t="s">
        <v>209</v>
      </c>
      <c r="E584" s="185" t="s">
        <v>215</v>
      </c>
      <c r="F584" s="312" t="s">
        <v>434</v>
      </c>
      <c r="G584" s="185"/>
      <c r="H584" s="185"/>
      <c r="I584" s="187">
        <f>I585</f>
        <v>150</v>
      </c>
      <c r="J584" s="187">
        <f>J585</f>
        <v>0</v>
      </c>
      <c r="K584" s="187">
        <f>K585</f>
        <v>0</v>
      </c>
    </row>
    <row r="585" spans="2:11" ht="16.5" customHeight="1">
      <c r="B585" s="377" t="s">
        <v>435</v>
      </c>
      <c r="C585" s="310"/>
      <c r="D585" s="185" t="s">
        <v>209</v>
      </c>
      <c r="E585" s="185" t="s">
        <v>215</v>
      </c>
      <c r="F585" s="312" t="s">
        <v>434</v>
      </c>
      <c r="G585" s="185" t="s">
        <v>353</v>
      </c>
      <c r="H585" s="185"/>
      <c r="I585" s="187">
        <f>I586</f>
        <v>150</v>
      </c>
      <c r="J585" s="187">
        <f>J586</f>
        <v>0</v>
      </c>
      <c r="K585" s="187">
        <f>K586</f>
        <v>0</v>
      </c>
    </row>
    <row r="586" spans="2:11" ht="16.5" customHeight="1">
      <c r="B586" s="377" t="s">
        <v>436</v>
      </c>
      <c r="C586" s="310"/>
      <c r="D586" s="185" t="s">
        <v>209</v>
      </c>
      <c r="E586" s="185" t="s">
        <v>215</v>
      </c>
      <c r="F586" s="312" t="s">
        <v>434</v>
      </c>
      <c r="G586" s="185" t="s">
        <v>369</v>
      </c>
      <c r="H586" s="185"/>
      <c r="I586" s="187">
        <f>I587</f>
        <v>150</v>
      </c>
      <c r="J586" s="187">
        <f>J587</f>
        <v>0</v>
      </c>
      <c r="K586" s="187">
        <f>K587</f>
        <v>0</v>
      </c>
    </row>
    <row r="587" spans="2:11" ht="12.75" customHeight="1">
      <c r="B587" s="226" t="s">
        <v>270</v>
      </c>
      <c r="C587" s="310"/>
      <c r="D587" s="185" t="s">
        <v>209</v>
      </c>
      <c r="E587" s="185" t="s">
        <v>215</v>
      </c>
      <c r="F587" s="312" t="s">
        <v>434</v>
      </c>
      <c r="G587" s="185" t="s">
        <v>369</v>
      </c>
      <c r="H587" s="185" t="s">
        <v>294</v>
      </c>
      <c r="I587" s="187">
        <v>150</v>
      </c>
      <c r="J587" s="187"/>
      <c r="K587" s="187"/>
    </row>
    <row r="588" spans="2:11" ht="28.5" customHeight="1" hidden="1">
      <c r="B588" s="378" t="s">
        <v>437</v>
      </c>
      <c r="C588" s="310"/>
      <c r="D588" s="185" t="s">
        <v>209</v>
      </c>
      <c r="E588" s="185" t="s">
        <v>215</v>
      </c>
      <c r="F588" s="90" t="s">
        <v>429</v>
      </c>
      <c r="G588" s="185"/>
      <c r="H588" s="185"/>
      <c r="I588" s="187">
        <f>I589</f>
        <v>0</v>
      </c>
      <c r="J588" s="187">
        <f>J589</f>
        <v>0</v>
      </c>
      <c r="K588" s="187">
        <f>K589</f>
        <v>0</v>
      </c>
    </row>
    <row r="589" spans="2:11" ht="12.75" customHeight="1" hidden="1">
      <c r="B589" s="313" t="s">
        <v>352</v>
      </c>
      <c r="C589" s="310"/>
      <c r="D589" s="185" t="s">
        <v>209</v>
      </c>
      <c r="E589" s="185" t="s">
        <v>215</v>
      </c>
      <c r="F589" s="90" t="s">
        <v>429</v>
      </c>
      <c r="G589" s="185" t="s">
        <v>353</v>
      </c>
      <c r="H589" s="185"/>
      <c r="I589" s="187">
        <f>I590</f>
        <v>0</v>
      </c>
      <c r="J589" s="187">
        <f>J590</f>
        <v>0</v>
      </c>
      <c r="K589" s="187">
        <f>K590</f>
        <v>0</v>
      </c>
    </row>
    <row r="590" spans="2:11" ht="14.25" customHeight="1" hidden="1">
      <c r="B590" s="226" t="s">
        <v>153</v>
      </c>
      <c r="C590" s="310"/>
      <c r="D590" s="185" t="s">
        <v>209</v>
      </c>
      <c r="E590" s="185" t="s">
        <v>215</v>
      </c>
      <c r="F590" s="90" t="s">
        <v>429</v>
      </c>
      <c r="G590" s="185" t="s">
        <v>369</v>
      </c>
      <c r="H590" s="185"/>
      <c r="I590" s="187">
        <f>I591</f>
        <v>0</v>
      </c>
      <c r="J590" s="187">
        <f>J591</f>
        <v>0</v>
      </c>
      <c r="K590" s="187">
        <f>K591</f>
        <v>0</v>
      </c>
    </row>
    <row r="591" spans="2:11" ht="12.75" customHeight="1" hidden="1">
      <c r="B591" s="226" t="s">
        <v>270</v>
      </c>
      <c r="C591" s="310"/>
      <c r="D591" s="185" t="s">
        <v>209</v>
      </c>
      <c r="E591" s="185" t="s">
        <v>215</v>
      </c>
      <c r="F591" s="90" t="s">
        <v>429</v>
      </c>
      <c r="G591" s="185" t="s">
        <v>369</v>
      </c>
      <c r="H591" s="185" t="s">
        <v>294</v>
      </c>
      <c r="I591" s="187"/>
      <c r="J591" s="187"/>
      <c r="K591" s="187"/>
    </row>
    <row r="592" spans="2:11" ht="26.25" customHeight="1" hidden="1">
      <c r="B592" s="226" t="s">
        <v>412</v>
      </c>
      <c r="C592" s="310"/>
      <c r="D592" s="185" t="s">
        <v>209</v>
      </c>
      <c r="E592" s="185" t="s">
        <v>215</v>
      </c>
      <c r="F592" s="312" t="s">
        <v>413</v>
      </c>
      <c r="G592" s="185"/>
      <c r="H592" s="185"/>
      <c r="I592" s="187">
        <f>I593</f>
        <v>0</v>
      </c>
      <c r="J592" s="187">
        <f>J593</f>
        <v>0</v>
      </c>
      <c r="K592" s="187">
        <f>K593</f>
        <v>0</v>
      </c>
    </row>
    <row r="593" spans="2:11" ht="14.25" customHeight="1" hidden="1">
      <c r="B593" s="225" t="s">
        <v>286</v>
      </c>
      <c r="C593" s="310"/>
      <c r="D593" s="185" t="s">
        <v>209</v>
      </c>
      <c r="E593" s="185" t="s">
        <v>215</v>
      </c>
      <c r="F593" s="312" t="s">
        <v>413</v>
      </c>
      <c r="G593" s="185" t="s">
        <v>287</v>
      </c>
      <c r="H593" s="185"/>
      <c r="I593" s="187">
        <f>I594</f>
        <v>0</v>
      </c>
      <c r="J593" s="187">
        <f>J594</f>
        <v>0</v>
      </c>
      <c r="K593" s="187">
        <f>K594</f>
        <v>0</v>
      </c>
    </row>
    <row r="594" spans="2:11" ht="14.25" customHeight="1" hidden="1">
      <c r="B594" s="225" t="s">
        <v>288</v>
      </c>
      <c r="C594" s="310"/>
      <c r="D594" s="185" t="s">
        <v>209</v>
      </c>
      <c r="E594" s="185" t="s">
        <v>215</v>
      </c>
      <c r="F594" s="312" t="s">
        <v>413</v>
      </c>
      <c r="G594" s="185" t="s">
        <v>289</v>
      </c>
      <c r="H594" s="185"/>
      <c r="I594" s="187">
        <f>I595</f>
        <v>0</v>
      </c>
      <c r="J594" s="187">
        <f>J595</f>
        <v>0</v>
      </c>
      <c r="K594" s="187">
        <f>K595</f>
        <v>0</v>
      </c>
    </row>
    <row r="595" spans="2:11" ht="14.25" customHeight="1" hidden="1">
      <c r="B595" s="225" t="s">
        <v>271</v>
      </c>
      <c r="C595" s="310"/>
      <c r="D595" s="185" t="s">
        <v>209</v>
      </c>
      <c r="E595" s="185" t="s">
        <v>215</v>
      </c>
      <c r="F595" s="312" t="s">
        <v>413</v>
      </c>
      <c r="G595" s="185" t="s">
        <v>289</v>
      </c>
      <c r="H595" s="185" t="s">
        <v>326</v>
      </c>
      <c r="I595" s="187"/>
      <c r="J595" s="187"/>
      <c r="K595" s="187"/>
    </row>
    <row r="596" spans="2:11" ht="14.25" customHeight="1" hidden="1">
      <c r="B596" s="299" t="s">
        <v>234</v>
      </c>
      <c r="C596" s="379"/>
      <c r="D596" s="305" t="s">
        <v>235</v>
      </c>
      <c r="E596" s="315"/>
      <c r="F596" s="315"/>
      <c r="G596" s="185"/>
      <c r="H596" s="185"/>
      <c r="I596" s="298">
        <f>I597</f>
        <v>0</v>
      </c>
      <c r="J596" s="298">
        <f>J597</f>
        <v>0</v>
      </c>
      <c r="K596" s="298">
        <f>K597</f>
        <v>0</v>
      </c>
    </row>
    <row r="597" spans="2:11" ht="14.25" customHeight="1" hidden="1">
      <c r="B597" s="322" t="s">
        <v>236</v>
      </c>
      <c r="C597" s="310"/>
      <c r="D597" s="308" t="s">
        <v>235</v>
      </c>
      <c r="E597" s="308" t="s">
        <v>237</v>
      </c>
      <c r="F597" s="380"/>
      <c r="G597" s="185"/>
      <c r="H597" s="185"/>
      <c r="I597" s="187">
        <f>I598</f>
        <v>0</v>
      </c>
      <c r="J597" s="187">
        <f>J598</f>
        <v>0</v>
      </c>
      <c r="K597" s="187">
        <f>K598</f>
        <v>0</v>
      </c>
    </row>
    <row r="598" spans="2:11" ht="28.5" customHeight="1" hidden="1">
      <c r="B598" s="226" t="s">
        <v>412</v>
      </c>
      <c r="C598" s="310"/>
      <c r="D598" s="185" t="s">
        <v>235</v>
      </c>
      <c r="E598" s="185" t="s">
        <v>237</v>
      </c>
      <c r="F598" s="312" t="s">
        <v>413</v>
      </c>
      <c r="G598" s="185"/>
      <c r="H598" s="185"/>
      <c r="I598" s="187">
        <f>I599</f>
        <v>0</v>
      </c>
      <c r="J598" s="187">
        <f>J599</f>
        <v>0</v>
      </c>
      <c r="K598" s="187">
        <f>K599</f>
        <v>0</v>
      </c>
    </row>
    <row r="599" spans="2:11" ht="14.25" customHeight="1" hidden="1">
      <c r="B599" s="313" t="s">
        <v>352</v>
      </c>
      <c r="C599" s="303"/>
      <c r="D599" s="185" t="s">
        <v>235</v>
      </c>
      <c r="E599" s="185" t="s">
        <v>237</v>
      </c>
      <c r="F599" s="312" t="s">
        <v>413</v>
      </c>
      <c r="G599" s="185" t="s">
        <v>353</v>
      </c>
      <c r="H599" s="185"/>
      <c r="I599" s="187">
        <f>I600</f>
        <v>0</v>
      </c>
      <c r="J599" s="187">
        <f>J600</f>
        <v>0</v>
      </c>
      <c r="K599" s="187">
        <f>K600</f>
        <v>0</v>
      </c>
    </row>
    <row r="600" spans="2:11" ht="14.25" customHeight="1" hidden="1">
      <c r="B600" s="226" t="s">
        <v>153</v>
      </c>
      <c r="C600" s="303"/>
      <c r="D600" s="185" t="s">
        <v>235</v>
      </c>
      <c r="E600" s="185" t="s">
        <v>237</v>
      </c>
      <c r="F600" s="312" t="s">
        <v>413</v>
      </c>
      <c r="G600" s="185" t="s">
        <v>369</v>
      </c>
      <c r="H600" s="185"/>
      <c r="I600" s="187">
        <f>I601</f>
        <v>0</v>
      </c>
      <c r="J600" s="187">
        <f>J601</f>
        <v>0</v>
      </c>
      <c r="K600" s="187">
        <f>K601</f>
        <v>0</v>
      </c>
    </row>
    <row r="601" spans="2:11" ht="14.25" customHeight="1" hidden="1">
      <c r="B601" s="225" t="s">
        <v>271</v>
      </c>
      <c r="C601" s="310"/>
      <c r="D601" s="185" t="s">
        <v>235</v>
      </c>
      <c r="E601" s="185" t="s">
        <v>237</v>
      </c>
      <c r="F601" s="312" t="s">
        <v>413</v>
      </c>
      <c r="G601" s="185" t="s">
        <v>369</v>
      </c>
      <c r="H601" s="185" t="s">
        <v>326</v>
      </c>
      <c r="I601" s="187"/>
      <c r="J601" s="187"/>
      <c r="K601" s="187"/>
    </row>
    <row r="602" spans="2:11" ht="12.75" customHeight="1">
      <c r="B602" s="381" t="s">
        <v>254</v>
      </c>
      <c r="C602" s="321"/>
      <c r="D602" s="382">
        <v>1300</v>
      </c>
      <c r="E602" s="305"/>
      <c r="F602" s="305"/>
      <c r="G602" s="305"/>
      <c r="H602" s="305"/>
      <c r="I602" s="298">
        <f>I603</f>
        <v>450</v>
      </c>
      <c r="J602" s="298">
        <f>J603</f>
        <v>288</v>
      </c>
      <c r="K602" s="298">
        <f>K603</f>
        <v>0</v>
      </c>
    </row>
    <row r="603" spans="2:11" ht="16.5" customHeight="1">
      <c r="B603" s="225" t="s">
        <v>274</v>
      </c>
      <c r="C603" s="310"/>
      <c r="D603" s="315">
        <v>1300</v>
      </c>
      <c r="E603" s="315">
        <v>1301</v>
      </c>
      <c r="F603" s="185" t="s">
        <v>275</v>
      </c>
      <c r="G603" s="319"/>
      <c r="H603" s="319"/>
      <c r="I603" s="187">
        <f>I604</f>
        <v>450</v>
      </c>
      <c r="J603" s="187">
        <f>J604</f>
        <v>288</v>
      </c>
      <c r="K603" s="187">
        <f>K604</f>
        <v>0</v>
      </c>
    </row>
    <row r="604" spans="2:11" ht="12.75" customHeight="1">
      <c r="B604" s="314" t="s">
        <v>593</v>
      </c>
      <c r="C604" s="383"/>
      <c r="D604" s="315">
        <v>1300</v>
      </c>
      <c r="E604" s="315">
        <v>1301</v>
      </c>
      <c r="F604" s="315" t="s">
        <v>594</v>
      </c>
      <c r="G604" s="319"/>
      <c r="H604" s="319"/>
      <c r="I604" s="187">
        <f>I605</f>
        <v>450</v>
      </c>
      <c r="J604" s="187">
        <f>J605</f>
        <v>288</v>
      </c>
      <c r="K604" s="187">
        <f>K605</f>
        <v>0</v>
      </c>
    </row>
    <row r="605" spans="2:11" ht="12.75" customHeight="1">
      <c r="B605" s="314" t="s">
        <v>595</v>
      </c>
      <c r="C605" s="383"/>
      <c r="D605" s="315">
        <v>1300</v>
      </c>
      <c r="E605" s="315">
        <v>1301</v>
      </c>
      <c r="F605" s="315" t="s">
        <v>594</v>
      </c>
      <c r="G605" s="315">
        <v>700</v>
      </c>
      <c r="H605" s="319"/>
      <c r="I605" s="187">
        <f>I606</f>
        <v>450</v>
      </c>
      <c r="J605" s="187">
        <f>J606</f>
        <v>288</v>
      </c>
      <c r="K605" s="187">
        <f>K606</f>
        <v>0</v>
      </c>
    </row>
    <row r="606" spans="2:11" ht="14.25" customHeight="1">
      <c r="B606" s="314" t="s">
        <v>596</v>
      </c>
      <c r="C606" s="383"/>
      <c r="D606" s="315">
        <v>1300</v>
      </c>
      <c r="E606" s="315">
        <v>1301</v>
      </c>
      <c r="F606" s="315" t="s">
        <v>594</v>
      </c>
      <c r="G606" s="315">
        <v>730</v>
      </c>
      <c r="H606" s="319"/>
      <c r="I606" s="187">
        <f>I607</f>
        <v>450</v>
      </c>
      <c r="J606" s="187">
        <f>J607</f>
        <v>288</v>
      </c>
      <c r="K606" s="187">
        <f>K607</f>
        <v>0</v>
      </c>
    </row>
    <row r="607" spans="2:11" ht="12.75" customHeight="1">
      <c r="B607" s="314" t="s">
        <v>270</v>
      </c>
      <c r="C607" s="310"/>
      <c r="D607" s="315">
        <v>1300</v>
      </c>
      <c r="E607" s="315">
        <v>1301</v>
      </c>
      <c r="F607" s="315" t="s">
        <v>594</v>
      </c>
      <c r="G607" s="315">
        <v>730</v>
      </c>
      <c r="H607" s="315">
        <v>2</v>
      </c>
      <c r="I607" s="187">
        <v>450</v>
      </c>
      <c r="J607" s="187">
        <v>288</v>
      </c>
      <c r="K607" s="187"/>
    </row>
    <row r="608" spans="2:11" ht="26.25" customHeight="1">
      <c r="B608" s="300" t="s">
        <v>256</v>
      </c>
      <c r="C608" s="321"/>
      <c r="D608" s="305" t="s">
        <v>257</v>
      </c>
      <c r="E608" s="305"/>
      <c r="F608" s="305"/>
      <c r="G608" s="305"/>
      <c r="H608" s="305"/>
      <c r="I608" s="298">
        <f>I609+I615</f>
        <v>9042.6</v>
      </c>
      <c r="J608" s="298">
        <f>J609+J615</f>
        <v>3655.6</v>
      </c>
      <c r="K608" s="298">
        <f>K609+K615</f>
        <v>3655.6</v>
      </c>
    </row>
    <row r="609" spans="2:11" ht="27.75" customHeight="1">
      <c r="B609" s="306" t="s">
        <v>258</v>
      </c>
      <c r="C609" s="307"/>
      <c r="D609" s="308" t="s">
        <v>257</v>
      </c>
      <c r="E609" s="308" t="s">
        <v>259</v>
      </c>
      <c r="F609" s="185"/>
      <c r="G609" s="185"/>
      <c r="H609" s="185"/>
      <c r="I609" s="187">
        <f>I610</f>
        <v>3655.6</v>
      </c>
      <c r="J609" s="187">
        <f>J610</f>
        <v>3655.6</v>
      </c>
      <c r="K609" s="187">
        <f>K610</f>
        <v>3655.6</v>
      </c>
    </row>
    <row r="610" spans="2:11" ht="12.75" customHeight="1">
      <c r="B610" s="225" t="s">
        <v>274</v>
      </c>
      <c r="C610" s="383"/>
      <c r="D610" s="185" t="s">
        <v>257</v>
      </c>
      <c r="E610" s="185" t="s">
        <v>259</v>
      </c>
      <c r="F610" s="185" t="s">
        <v>275</v>
      </c>
      <c r="G610" s="185"/>
      <c r="H610" s="185"/>
      <c r="I610" s="187">
        <f>I611</f>
        <v>3655.6</v>
      </c>
      <c r="J610" s="187">
        <f>J611</f>
        <v>3655.6</v>
      </c>
      <c r="K610" s="187">
        <f>K611</f>
        <v>3655.6</v>
      </c>
    </row>
    <row r="611" spans="2:11" ht="26.25" customHeight="1">
      <c r="B611" s="320" t="s">
        <v>597</v>
      </c>
      <c r="C611" s="383"/>
      <c r="D611" s="185" t="s">
        <v>257</v>
      </c>
      <c r="E611" s="185" t="s">
        <v>259</v>
      </c>
      <c r="F611" s="360" t="s">
        <v>598</v>
      </c>
      <c r="G611" s="185"/>
      <c r="H611" s="185"/>
      <c r="I611" s="187">
        <f>I612</f>
        <v>3655.6</v>
      </c>
      <c r="J611" s="187">
        <f>J612</f>
        <v>3655.6</v>
      </c>
      <c r="K611" s="187">
        <f>K612</f>
        <v>3655.6</v>
      </c>
    </row>
    <row r="612" spans="2:11" ht="14.25" customHeight="1">
      <c r="B612" s="313" t="s">
        <v>352</v>
      </c>
      <c r="C612" s="383"/>
      <c r="D612" s="185" t="s">
        <v>257</v>
      </c>
      <c r="E612" s="185" t="s">
        <v>259</v>
      </c>
      <c r="F612" s="360" t="s">
        <v>598</v>
      </c>
      <c r="G612" s="185" t="s">
        <v>353</v>
      </c>
      <c r="H612" s="185"/>
      <c r="I612" s="187">
        <f>I613</f>
        <v>3655.6</v>
      </c>
      <c r="J612" s="187">
        <f>J613</f>
        <v>3655.6</v>
      </c>
      <c r="K612" s="187">
        <f>K613</f>
        <v>3655.6</v>
      </c>
    </row>
    <row r="613" spans="2:11" ht="12.75" customHeight="1">
      <c r="B613" s="313" t="s">
        <v>599</v>
      </c>
      <c r="C613" s="330"/>
      <c r="D613" s="185" t="s">
        <v>257</v>
      </c>
      <c r="E613" s="185" t="s">
        <v>259</v>
      </c>
      <c r="F613" s="360" t="s">
        <v>598</v>
      </c>
      <c r="G613" s="185" t="s">
        <v>600</v>
      </c>
      <c r="H613" s="185"/>
      <c r="I613" s="187">
        <f>I614</f>
        <v>3655.6</v>
      </c>
      <c r="J613" s="187">
        <f>J614</f>
        <v>3655.6</v>
      </c>
      <c r="K613" s="187">
        <f>K614</f>
        <v>3655.6</v>
      </c>
    </row>
    <row r="614" spans="2:11" ht="12.75" customHeight="1">
      <c r="B614" s="313" t="s">
        <v>271</v>
      </c>
      <c r="C614" s="310"/>
      <c r="D614" s="185" t="s">
        <v>257</v>
      </c>
      <c r="E614" s="185" t="s">
        <v>259</v>
      </c>
      <c r="F614" s="360" t="s">
        <v>598</v>
      </c>
      <c r="G614" s="185" t="s">
        <v>600</v>
      </c>
      <c r="H614" s="185">
        <v>3</v>
      </c>
      <c r="I614" s="187">
        <v>3655.6</v>
      </c>
      <c r="J614" s="187">
        <v>3655.6</v>
      </c>
      <c r="K614" s="187">
        <v>3655.6</v>
      </c>
    </row>
    <row r="615" spans="2:11" ht="12.75" customHeight="1">
      <c r="B615" s="322" t="s">
        <v>260</v>
      </c>
      <c r="C615" s="307"/>
      <c r="D615" s="308" t="s">
        <v>257</v>
      </c>
      <c r="E615" s="308" t="s">
        <v>261</v>
      </c>
      <c r="F615" s="185"/>
      <c r="G615" s="185"/>
      <c r="H615" s="185"/>
      <c r="I615" s="187">
        <f>I616</f>
        <v>5387</v>
      </c>
      <c r="J615" s="187">
        <f>J616</f>
        <v>0</v>
      </c>
      <c r="K615" s="187">
        <f>K616</f>
        <v>0</v>
      </c>
    </row>
    <row r="616" spans="2:11" ht="12.75" customHeight="1">
      <c r="B616" s="225" t="s">
        <v>274</v>
      </c>
      <c r="C616" s="310"/>
      <c r="D616" s="185" t="s">
        <v>257</v>
      </c>
      <c r="E616" s="185" t="s">
        <v>261</v>
      </c>
      <c r="F616" s="185" t="s">
        <v>275</v>
      </c>
      <c r="G616" s="185"/>
      <c r="H616" s="185"/>
      <c r="I616" s="187">
        <f>I617</f>
        <v>5387</v>
      </c>
      <c r="J616" s="187">
        <f>J617</f>
        <v>0</v>
      </c>
      <c r="K616" s="187">
        <f>K617</f>
        <v>0</v>
      </c>
    </row>
    <row r="617" spans="2:11" ht="27.75" customHeight="1">
      <c r="B617" s="226" t="s">
        <v>601</v>
      </c>
      <c r="C617" s="310"/>
      <c r="D617" s="185" t="s">
        <v>257</v>
      </c>
      <c r="E617" s="185" t="s">
        <v>261</v>
      </c>
      <c r="F617" s="360" t="s">
        <v>602</v>
      </c>
      <c r="G617" s="185"/>
      <c r="H617" s="185"/>
      <c r="I617" s="187">
        <f>I618</f>
        <v>5387</v>
      </c>
      <c r="J617" s="187">
        <f>J618</f>
        <v>0</v>
      </c>
      <c r="K617" s="187">
        <f>K618</f>
        <v>0</v>
      </c>
    </row>
    <row r="618" spans="2:11" ht="12.75" customHeight="1">
      <c r="B618" s="313" t="s">
        <v>352</v>
      </c>
      <c r="C618" s="304"/>
      <c r="D618" s="185" t="s">
        <v>257</v>
      </c>
      <c r="E618" s="185" t="s">
        <v>261</v>
      </c>
      <c r="F618" s="360" t="s">
        <v>602</v>
      </c>
      <c r="G618" s="185" t="s">
        <v>353</v>
      </c>
      <c r="H618" s="185"/>
      <c r="I618" s="187">
        <f>I619</f>
        <v>5387</v>
      </c>
      <c r="J618" s="187">
        <f>J619</f>
        <v>0</v>
      </c>
      <c r="K618" s="187">
        <f>K619</f>
        <v>0</v>
      </c>
    </row>
    <row r="619" spans="2:11" ht="14.25" customHeight="1">
      <c r="B619" s="313" t="s">
        <v>599</v>
      </c>
      <c r="C619" s="321"/>
      <c r="D619" s="185" t="s">
        <v>257</v>
      </c>
      <c r="E619" s="185" t="s">
        <v>261</v>
      </c>
      <c r="F619" s="360" t="s">
        <v>602</v>
      </c>
      <c r="G619" s="185" t="s">
        <v>600</v>
      </c>
      <c r="H619" s="185"/>
      <c r="I619" s="187">
        <f>I620</f>
        <v>5387</v>
      </c>
      <c r="J619" s="187">
        <f>J620</f>
        <v>0</v>
      </c>
      <c r="K619" s="187">
        <f>K620</f>
        <v>0</v>
      </c>
    </row>
    <row r="620" spans="2:12" ht="12.75" customHeight="1">
      <c r="B620" s="313" t="s">
        <v>270</v>
      </c>
      <c r="C620" s="310"/>
      <c r="D620" s="185" t="s">
        <v>257</v>
      </c>
      <c r="E620" s="185" t="s">
        <v>261</v>
      </c>
      <c r="F620" s="360" t="s">
        <v>602</v>
      </c>
      <c r="G620" s="185" t="s">
        <v>600</v>
      </c>
      <c r="H620" s="185">
        <v>2</v>
      </c>
      <c r="I620" s="187">
        <v>5387</v>
      </c>
      <c r="J620" s="187"/>
      <c r="K620" s="187"/>
      <c r="L620" s="278">
        <v>800</v>
      </c>
    </row>
    <row r="621" spans="2:11" ht="12.75" customHeight="1">
      <c r="B621" s="384" t="s">
        <v>262</v>
      </c>
      <c r="C621" s="310"/>
      <c r="D621" s="382">
        <v>9900</v>
      </c>
      <c r="E621" s="382"/>
      <c r="F621" s="382"/>
      <c r="G621" s="382"/>
      <c r="H621" s="385"/>
      <c r="I621" s="386">
        <f aca="true" t="shared" si="6" ref="I621:I627">I622</f>
        <v>0</v>
      </c>
      <c r="J621" s="386">
        <f aca="true" t="shared" si="7" ref="J621:J627">J622</f>
        <v>2741.6</v>
      </c>
      <c r="K621" s="386">
        <f aca="true" t="shared" si="8" ref="K621:K627">K622</f>
        <v>5502.1</v>
      </c>
    </row>
    <row r="622" spans="2:11" ht="12.75" customHeight="1">
      <c r="B622" s="387" t="s">
        <v>270</v>
      </c>
      <c r="C622" s="310"/>
      <c r="D622" s="382"/>
      <c r="E622" s="382"/>
      <c r="F622" s="382"/>
      <c r="G622" s="382"/>
      <c r="H622" s="385">
        <v>2</v>
      </c>
      <c r="I622" s="388">
        <f t="shared" si="6"/>
        <v>0</v>
      </c>
      <c r="J622" s="388">
        <f t="shared" si="7"/>
        <v>2741.6</v>
      </c>
      <c r="K622" s="388">
        <f t="shared" si="8"/>
        <v>5502.1</v>
      </c>
    </row>
    <row r="623" spans="2:11" ht="12.75" customHeight="1">
      <c r="B623" s="389" t="s">
        <v>262</v>
      </c>
      <c r="C623" s="310"/>
      <c r="D623" s="315">
        <v>9900</v>
      </c>
      <c r="E623" s="315">
        <v>9999</v>
      </c>
      <c r="F623" s="315"/>
      <c r="G623" s="315"/>
      <c r="H623" s="385"/>
      <c r="I623" s="388">
        <f t="shared" si="6"/>
        <v>0</v>
      </c>
      <c r="J623" s="388">
        <f t="shared" si="7"/>
        <v>2741.6</v>
      </c>
      <c r="K623" s="388">
        <f t="shared" si="8"/>
        <v>5502.1</v>
      </c>
    </row>
    <row r="624" spans="2:11" ht="12.75" customHeight="1">
      <c r="B624" s="188" t="s">
        <v>274</v>
      </c>
      <c r="C624" s="310"/>
      <c r="D624" s="315">
        <v>9900</v>
      </c>
      <c r="E624" s="315">
        <v>9999</v>
      </c>
      <c r="F624" s="185" t="s">
        <v>275</v>
      </c>
      <c r="G624" s="315"/>
      <c r="H624" s="385"/>
      <c r="I624" s="388">
        <f t="shared" si="6"/>
        <v>0</v>
      </c>
      <c r="J624" s="388">
        <f t="shared" si="7"/>
        <v>2741.6</v>
      </c>
      <c r="K624" s="388">
        <f t="shared" si="8"/>
        <v>5502.1</v>
      </c>
    </row>
    <row r="625" spans="2:11" ht="12.75" customHeight="1">
      <c r="B625" s="389" t="s">
        <v>603</v>
      </c>
      <c r="C625" s="310"/>
      <c r="D625" s="315">
        <v>9900</v>
      </c>
      <c r="E625" s="315">
        <v>9999</v>
      </c>
      <c r="F625" s="185" t="s">
        <v>604</v>
      </c>
      <c r="G625" s="315"/>
      <c r="H625" s="385"/>
      <c r="I625" s="388">
        <f t="shared" si="6"/>
        <v>0</v>
      </c>
      <c r="J625" s="388">
        <f t="shared" si="7"/>
        <v>2741.6</v>
      </c>
      <c r="K625" s="388">
        <f t="shared" si="8"/>
        <v>5502.1</v>
      </c>
    </row>
    <row r="626" spans="2:11" ht="12.75" customHeight="1">
      <c r="B626" s="188" t="s">
        <v>290</v>
      </c>
      <c r="C626" s="310"/>
      <c r="D626" s="315">
        <v>9900</v>
      </c>
      <c r="E626" s="315">
        <v>9999</v>
      </c>
      <c r="F626" s="185" t="s">
        <v>604</v>
      </c>
      <c r="G626" s="315">
        <v>800</v>
      </c>
      <c r="H626" s="385"/>
      <c r="I626" s="388">
        <f t="shared" si="6"/>
        <v>0</v>
      </c>
      <c r="J626" s="388">
        <f t="shared" si="7"/>
        <v>2741.6</v>
      </c>
      <c r="K626" s="388">
        <f t="shared" si="8"/>
        <v>5502.1</v>
      </c>
    </row>
    <row r="627" spans="2:11" ht="12.75" customHeight="1">
      <c r="B627" s="188" t="s">
        <v>307</v>
      </c>
      <c r="C627" s="310"/>
      <c r="D627" s="315">
        <v>9900</v>
      </c>
      <c r="E627" s="315">
        <v>9999</v>
      </c>
      <c r="F627" s="185" t="s">
        <v>604</v>
      </c>
      <c r="G627" s="315">
        <v>870</v>
      </c>
      <c r="H627" s="385"/>
      <c r="I627" s="388">
        <f t="shared" si="6"/>
        <v>0</v>
      </c>
      <c r="J627" s="388">
        <f t="shared" si="7"/>
        <v>2741.6</v>
      </c>
      <c r="K627" s="388">
        <f t="shared" si="8"/>
        <v>5502.1</v>
      </c>
    </row>
    <row r="628" spans="2:11" ht="12.75" customHeight="1">
      <c r="B628" s="189" t="s">
        <v>270</v>
      </c>
      <c r="C628" s="310"/>
      <c r="D628" s="315">
        <v>9900</v>
      </c>
      <c r="E628" s="315">
        <v>9999</v>
      </c>
      <c r="F628" s="185" t="s">
        <v>604</v>
      </c>
      <c r="G628" s="315">
        <v>870</v>
      </c>
      <c r="H628" s="385">
        <v>2</v>
      </c>
      <c r="I628" s="388"/>
      <c r="J628" s="388">
        <v>2741.6</v>
      </c>
      <c r="K628" s="388">
        <v>5502.1</v>
      </c>
    </row>
    <row r="629" spans="2:11" ht="12.75" customHeight="1" hidden="1">
      <c r="B629" s="313"/>
      <c r="C629" s="310"/>
      <c r="D629" s="185"/>
      <c r="E629" s="185"/>
      <c r="F629" s="360"/>
      <c r="G629" s="185"/>
      <c r="H629" s="185"/>
      <c r="I629" s="187"/>
      <c r="J629" s="187"/>
      <c r="K629" s="187"/>
    </row>
    <row r="630" spans="2:12" ht="12.75" customHeight="1">
      <c r="B630" s="337" t="s">
        <v>623</v>
      </c>
      <c r="C630" s="390" t="s">
        <v>624</v>
      </c>
      <c r="D630" s="185"/>
      <c r="E630" s="185"/>
      <c r="F630" s="312"/>
      <c r="G630" s="305"/>
      <c r="H630" s="305"/>
      <c r="I630" s="298">
        <f>I636</f>
        <v>789.9</v>
      </c>
      <c r="J630" s="298">
        <f>J636</f>
        <v>583</v>
      </c>
      <c r="K630" s="298">
        <f>K636</f>
        <v>683</v>
      </c>
      <c r="L630" s="278">
        <f>L642+L645</f>
        <v>15</v>
      </c>
    </row>
    <row r="631" spans="2:11" ht="12.75" customHeight="1" hidden="1">
      <c r="B631" s="225" t="s">
        <v>269</v>
      </c>
      <c r="C631" s="304"/>
      <c r="D631" s="185"/>
      <c r="E631" s="185"/>
      <c r="F631" s="312"/>
      <c r="G631" s="185"/>
      <c r="H631" s="185" t="s">
        <v>525</v>
      </c>
      <c r="I631" s="187"/>
      <c r="J631" s="187"/>
      <c r="K631" s="187"/>
    </row>
    <row r="632" spans="2:11" ht="12.75" customHeight="1">
      <c r="B632" s="225" t="s">
        <v>270</v>
      </c>
      <c r="C632" s="304"/>
      <c r="D632" s="185"/>
      <c r="E632" s="185"/>
      <c r="F632" s="312"/>
      <c r="G632" s="185"/>
      <c r="H632" s="185" t="s">
        <v>294</v>
      </c>
      <c r="I632" s="187">
        <f>I642+I645+I654+I657+I648</f>
        <v>789.9</v>
      </c>
      <c r="J632" s="187">
        <f>J642+J645+J654+J657</f>
        <v>583</v>
      </c>
      <c r="K632" s="187">
        <f>K642+K645+K654+K657</f>
        <v>683</v>
      </c>
    </row>
    <row r="633" spans="2:11" ht="12.75" customHeight="1" hidden="1">
      <c r="B633" s="225" t="s">
        <v>271</v>
      </c>
      <c r="C633" s="304"/>
      <c r="D633" s="185"/>
      <c r="E633" s="185"/>
      <c r="F633" s="312"/>
      <c r="G633" s="185"/>
      <c r="H633" s="185" t="s">
        <v>326</v>
      </c>
      <c r="I633" s="187"/>
      <c r="J633" s="187"/>
      <c r="K633" s="187"/>
    </row>
    <row r="634" spans="2:11" ht="12.75" customHeight="1" hidden="1">
      <c r="B634" s="225" t="s">
        <v>272</v>
      </c>
      <c r="C634" s="304"/>
      <c r="D634" s="185"/>
      <c r="E634" s="185"/>
      <c r="F634" s="312"/>
      <c r="G634" s="185"/>
      <c r="H634" s="185" t="s">
        <v>304</v>
      </c>
      <c r="I634" s="187"/>
      <c r="J634" s="187"/>
      <c r="K634" s="187"/>
    </row>
    <row r="635" spans="2:11" ht="12.75" customHeight="1" hidden="1">
      <c r="B635" s="225" t="s">
        <v>273</v>
      </c>
      <c r="C635" s="304"/>
      <c r="D635" s="185"/>
      <c r="E635" s="185"/>
      <c r="F635" s="312"/>
      <c r="G635" s="185"/>
      <c r="H635" s="185" t="s">
        <v>526</v>
      </c>
      <c r="I635" s="187"/>
      <c r="J635" s="187"/>
      <c r="K635" s="187"/>
    </row>
    <row r="636" spans="2:11" ht="12.75" customHeight="1">
      <c r="B636" s="299" t="s">
        <v>182</v>
      </c>
      <c r="C636" s="310"/>
      <c r="D636" s="305" t="s">
        <v>183</v>
      </c>
      <c r="E636" s="305"/>
      <c r="F636" s="326"/>
      <c r="G636" s="305"/>
      <c r="H636" s="305"/>
      <c r="I636" s="298">
        <f>I637+I649</f>
        <v>789.9</v>
      </c>
      <c r="J636" s="298">
        <f>J637+J649</f>
        <v>583</v>
      </c>
      <c r="K636" s="298">
        <f>K637+K649</f>
        <v>683</v>
      </c>
    </row>
    <row r="637" spans="2:11" ht="27.75" customHeight="1">
      <c r="B637" s="306" t="s">
        <v>186</v>
      </c>
      <c r="C637" s="310"/>
      <c r="D637" s="308" t="s">
        <v>183</v>
      </c>
      <c r="E637" s="308" t="s">
        <v>187</v>
      </c>
      <c r="F637" s="186"/>
      <c r="G637" s="185"/>
      <c r="H637" s="185"/>
      <c r="I637" s="187">
        <f>I638</f>
        <v>789.9</v>
      </c>
      <c r="J637" s="187">
        <f>J638</f>
        <v>583</v>
      </c>
      <c r="K637" s="187">
        <f>K638</f>
        <v>683</v>
      </c>
    </row>
    <row r="638" spans="2:11" ht="12.75" customHeight="1">
      <c r="B638" s="225" t="s">
        <v>274</v>
      </c>
      <c r="C638" s="310"/>
      <c r="D638" s="185" t="s">
        <v>183</v>
      </c>
      <c r="E638" s="185" t="s">
        <v>187</v>
      </c>
      <c r="F638" s="185" t="s">
        <v>275</v>
      </c>
      <c r="G638" s="185"/>
      <c r="H638" s="185"/>
      <c r="I638" s="187">
        <f>I639</f>
        <v>789.9</v>
      </c>
      <c r="J638" s="187">
        <f>J639</f>
        <v>583</v>
      </c>
      <c r="K638" s="187">
        <f>K639</f>
        <v>683</v>
      </c>
    </row>
    <row r="639" spans="2:11" ht="14.25" customHeight="1">
      <c r="B639" s="346" t="s">
        <v>284</v>
      </c>
      <c r="C639" s="310"/>
      <c r="D639" s="185" t="s">
        <v>183</v>
      </c>
      <c r="E639" s="185" t="s">
        <v>187</v>
      </c>
      <c r="F639" s="312" t="s">
        <v>285</v>
      </c>
      <c r="G639" s="185"/>
      <c r="H639" s="185"/>
      <c r="I639" s="187">
        <f>I640+I643+I646</f>
        <v>789.9</v>
      </c>
      <c r="J639" s="187">
        <f>J640+J643</f>
        <v>583</v>
      </c>
      <c r="K639" s="187">
        <f>K640+K643</f>
        <v>683</v>
      </c>
    </row>
    <row r="640" spans="2:11" ht="40.5" customHeight="1">
      <c r="B640" s="313" t="s">
        <v>278</v>
      </c>
      <c r="C640" s="303"/>
      <c r="D640" s="185" t="s">
        <v>183</v>
      </c>
      <c r="E640" s="185" t="s">
        <v>187</v>
      </c>
      <c r="F640" s="312" t="s">
        <v>285</v>
      </c>
      <c r="G640" s="185" t="s">
        <v>279</v>
      </c>
      <c r="H640" s="185"/>
      <c r="I640" s="187">
        <f>I641</f>
        <v>680.4</v>
      </c>
      <c r="J640" s="187">
        <f>J641</f>
        <v>538.5</v>
      </c>
      <c r="K640" s="187">
        <f>K641</f>
        <v>638.5</v>
      </c>
    </row>
    <row r="641" spans="2:11" ht="12.75" customHeight="1">
      <c r="B641" s="226" t="s">
        <v>280</v>
      </c>
      <c r="C641" s="303"/>
      <c r="D641" s="185" t="s">
        <v>183</v>
      </c>
      <c r="E641" s="185" t="s">
        <v>187</v>
      </c>
      <c r="F641" s="312" t="s">
        <v>285</v>
      </c>
      <c r="G641" s="185" t="s">
        <v>281</v>
      </c>
      <c r="H641" s="185"/>
      <c r="I641" s="187">
        <f>I642</f>
        <v>680.4</v>
      </c>
      <c r="J641" s="187">
        <f>J642</f>
        <v>538.5</v>
      </c>
      <c r="K641" s="187">
        <f>K642</f>
        <v>638.5</v>
      </c>
    </row>
    <row r="642" spans="2:12" ht="14.25" customHeight="1">
      <c r="B642" s="226" t="s">
        <v>270</v>
      </c>
      <c r="C642" s="310"/>
      <c r="D642" s="185" t="s">
        <v>183</v>
      </c>
      <c r="E642" s="185" t="s">
        <v>187</v>
      </c>
      <c r="F642" s="312" t="s">
        <v>285</v>
      </c>
      <c r="G642" s="185" t="s">
        <v>281</v>
      </c>
      <c r="H642" s="185">
        <v>2</v>
      </c>
      <c r="I642" s="187">
        <v>680.4</v>
      </c>
      <c r="J642" s="187">
        <v>538.5</v>
      </c>
      <c r="K642" s="187">
        <v>638.5</v>
      </c>
      <c r="L642" s="278">
        <v>15</v>
      </c>
    </row>
    <row r="643" spans="2:11" ht="12.75" customHeight="1">
      <c r="B643" s="225" t="s">
        <v>286</v>
      </c>
      <c r="C643" s="303"/>
      <c r="D643" s="185" t="s">
        <v>183</v>
      </c>
      <c r="E643" s="185" t="s">
        <v>187</v>
      </c>
      <c r="F643" s="312" t="s">
        <v>285</v>
      </c>
      <c r="G643" s="185" t="s">
        <v>287</v>
      </c>
      <c r="H643" s="185"/>
      <c r="I643" s="187">
        <f>I644</f>
        <v>104.5</v>
      </c>
      <c r="J643" s="187">
        <f>J644</f>
        <v>44.5</v>
      </c>
      <c r="K643" s="187">
        <f>K644</f>
        <v>44.5</v>
      </c>
    </row>
    <row r="644" spans="2:11" ht="12.75" customHeight="1">
      <c r="B644" s="225" t="s">
        <v>288</v>
      </c>
      <c r="C644" s="319"/>
      <c r="D644" s="185" t="s">
        <v>183</v>
      </c>
      <c r="E644" s="185" t="s">
        <v>187</v>
      </c>
      <c r="F644" s="312" t="s">
        <v>285</v>
      </c>
      <c r="G644" s="185" t="s">
        <v>289</v>
      </c>
      <c r="H644" s="185"/>
      <c r="I644" s="187">
        <f>I645</f>
        <v>104.5</v>
      </c>
      <c r="J644" s="187">
        <f>J645</f>
        <v>44.5</v>
      </c>
      <c r="K644" s="187">
        <f>K645</f>
        <v>44.5</v>
      </c>
    </row>
    <row r="645" spans="2:11" ht="12.75" customHeight="1">
      <c r="B645" s="226" t="s">
        <v>270</v>
      </c>
      <c r="C645" s="319"/>
      <c r="D645" s="185" t="s">
        <v>183</v>
      </c>
      <c r="E645" s="185" t="s">
        <v>187</v>
      </c>
      <c r="F645" s="312" t="s">
        <v>285</v>
      </c>
      <c r="G645" s="185" t="s">
        <v>289</v>
      </c>
      <c r="H645" s="185">
        <v>2</v>
      </c>
      <c r="I645" s="187">
        <v>104.5</v>
      </c>
      <c r="J645" s="187">
        <v>44.5</v>
      </c>
      <c r="K645" s="187">
        <v>44.5</v>
      </c>
    </row>
    <row r="646" spans="2:11" ht="12.75" customHeight="1">
      <c r="B646" s="314" t="s">
        <v>290</v>
      </c>
      <c r="C646" s="319"/>
      <c r="D646" s="185" t="s">
        <v>183</v>
      </c>
      <c r="E646" s="185" t="s">
        <v>187</v>
      </c>
      <c r="F646" s="312" t="s">
        <v>285</v>
      </c>
      <c r="G646" s="185" t="s">
        <v>291</v>
      </c>
      <c r="H646" s="185"/>
      <c r="I646" s="187">
        <f>I647</f>
        <v>5</v>
      </c>
      <c r="J646" s="187"/>
      <c r="K646" s="187"/>
    </row>
    <row r="647" spans="2:11" ht="12.75" customHeight="1">
      <c r="B647" s="314" t="s">
        <v>292</v>
      </c>
      <c r="C647" s="319"/>
      <c r="D647" s="185" t="s">
        <v>183</v>
      </c>
      <c r="E647" s="185" t="s">
        <v>187</v>
      </c>
      <c r="F647" s="312" t="s">
        <v>285</v>
      </c>
      <c r="G647" s="185" t="s">
        <v>293</v>
      </c>
      <c r="H647" s="185"/>
      <c r="I647" s="187">
        <f>I648</f>
        <v>5</v>
      </c>
      <c r="J647" s="187"/>
      <c r="K647" s="187"/>
    </row>
    <row r="648" spans="2:11" ht="12.75" customHeight="1">
      <c r="B648" s="314" t="s">
        <v>270</v>
      </c>
      <c r="C648" s="319"/>
      <c r="D648" s="185" t="s">
        <v>183</v>
      </c>
      <c r="E648" s="185" t="s">
        <v>187</v>
      </c>
      <c r="F648" s="312" t="s">
        <v>285</v>
      </c>
      <c r="G648" s="185" t="s">
        <v>293</v>
      </c>
      <c r="H648" s="185" t="s">
        <v>294</v>
      </c>
      <c r="I648" s="187">
        <v>5</v>
      </c>
      <c r="J648" s="187"/>
      <c r="K648" s="187"/>
    </row>
    <row r="649" spans="2:11" ht="26.25" customHeight="1" hidden="1">
      <c r="B649" s="318" t="s">
        <v>192</v>
      </c>
      <c r="C649" s="319"/>
      <c r="D649" s="308" t="s">
        <v>183</v>
      </c>
      <c r="E649" s="308" t="s">
        <v>193</v>
      </c>
      <c r="F649" s="185"/>
      <c r="G649" s="185"/>
      <c r="H649" s="185"/>
      <c r="I649" s="187">
        <f>I650</f>
        <v>0</v>
      </c>
      <c r="J649" s="187">
        <f>J650</f>
        <v>0</v>
      </c>
      <c r="K649" s="187">
        <f>K650</f>
        <v>0</v>
      </c>
    </row>
    <row r="650" spans="2:11" ht="12.75" customHeight="1" hidden="1">
      <c r="B650" s="226" t="s">
        <v>274</v>
      </c>
      <c r="C650" s="319"/>
      <c r="D650" s="185" t="s">
        <v>183</v>
      </c>
      <c r="E650" s="185" t="s">
        <v>193</v>
      </c>
      <c r="F650" s="186" t="s">
        <v>275</v>
      </c>
      <c r="G650" s="185"/>
      <c r="H650" s="185"/>
      <c r="I650" s="187">
        <f>I651</f>
        <v>0</v>
      </c>
      <c r="J650" s="187">
        <f>J651</f>
        <v>0</v>
      </c>
      <c r="K650" s="187">
        <f>K651</f>
        <v>0</v>
      </c>
    </row>
    <row r="651" spans="2:11" ht="12.75" customHeight="1" hidden="1">
      <c r="B651" s="311" t="s">
        <v>300</v>
      </c>
      <c r="C651" s="319"/>
      <c r="D651" s="185" t="s">
        <v>183</v>
      </c>
      <c r="E651" s="185" t="s">
        <v>193</v>
      </c>
      <c r="F651" s="312" t="s">
        <v>285</v>
      </c>
      <c r="G651" s="185"/>
      <c r="H651" s="185"/>
      <c r="I651" s="187">
        <f>I652+I655</f>
        <v>0</v>
      </c>
      <c r="J651" s="187">
        <f>J652+J655</f>
        <v>0</v>
      </c>
      <c r="K651" s="187">
        <f>K652+K655</f>
        <v>0</v>
      </c>
    </row>
    <row r="652" spans="2:11" ht="40.5" customHeight="1" hidden="1">
      <c r="B652" s="226" t="s">
        <v>278</v>
      </c>
      <c r="C652" s="319"/>
      <c r="D652" s="185" t="s">
        <v>183</v>
      </c>
      <c r="E652" s="185" t="s">
        <v>193</v>
      </c>
      <c r="F652" s="312" t="s">
        <v>285</v>
      </c>
      <c r="G652" s="185" t="s">
        <v>279</v>
      </c>
      <c r="H652" s="185"/>
      <c r="I652" s="187">
        <f>I653</f>
        <v>0</v>
      </c>
      <c r="J652" s="187">
        <f>J653</f>
        <v>0</v>
      </c>
      <c r="K652" s="187">
        <f>K653</f>
        <v>0</v>
      </c>
    </row>
    <row r="653" spans="2:11" ht="14.25" customHeight="1" hidden="1">
      <c r="B653" s="226" t="s">
        <v>280</v>
      </c>
      <c r="C653" s="319"/>
      <c r="D653" s="185" t="s">
        <v>183</v>
      </c>
      <c r="E653" s="185" t="s">
        <v>193</v>
      </c>
      <c r="F653" s="312" t="s">
        <v>285</v>
      </c>
      <c r="G653" s="185" t="s">
        <v>281</v>
      </c>
      <c r="H653" s="185"/>
      <c r="I653" s="187">
        <f>I654</f>
        <v>0</v>
      </c>
      <c r="J653" s="187">
        <f>J654</f>
        <v>0</v>
      </c>
      <c r="K653" s="187">
        <f>K654</f>
        <v>0</v>
      </c>
    </row>
    <row r="654" spans="2:11" ht="12.75" customHeight="1" hidden="1">
      <c r="B654" s="226" t="s">
        <v>270</v>
      </c>
      <c r="C654" s="319"/>
      <c r="D654" s="185" t="s">
        <v>183</v>
      </c>
      <c r="E654" s="185" t="s">
        <v>193</v>
      </c>
      <c r="F654" s="312" t="s">
        <v>285</v>
      </c>
      <c r="G654" s="185" t="s">
        <v>281</v>
      </c>
      <c r="H654" s="185">
        <v>2</v>
      </c>
      <c r="I654" s="187"/>
      <c r="J654" s="187"/>
      <c r="K654" s="187"/>
    </row>
    <row r="655" spans="2:11" ht="12.75" customHeight="1" hidden="1">
      <c r="B655" s="225" t="s">
        <v>286</v>
      </c>
      <c r="C655" s="319"/>
      <c r="D655" s="185" t="s">
        <v>183</v>
      </c>
      <c r="E655" s="185" t="s">
        <v>193</v>
      </c>
      <c r="F655" s="312" t="s">
        <v>285</v>
      </c>
      <c r="G655" s="185" t="s">
        <v>287</v>
      </c>
      <c r="H655" s="185"/>
      <c r="I655" s="187">
        <f>I656</f>
        <v>0</v>
      </c>
      <c r="J655" s="187">
        <f>J656</f>
        <v>0</v>
      </c>
      <c r="K655" s="187">
        <f>K656</f>
        <v>0</v>
      </c>
    </row>
    <row r="656" spans="2:11" ht="12.75" customHeight="1" hidden="1">
      <c r="B656" s="225" t="s">
        <v>288</v>
      </c>
      <c r="C656" s="319"/>
      <c r="D656" s="185" t="s">
        <v>183</v>
      </c>
      <c r="E656" s="185" t="s">
        <v>193</v>
      </c>
      <c r="F656" s="312" t="s">
        <v>285</v>
      </c>
      <c r="G656" s="185" t="s">
        <v>289</v>
      </c>
      <c r="H656" s="185"/>
      <c r="I656" s="187">
        <f>I657</f>
        <v>0</v>
      </c>
      <c r="J656" s="187">
        <f>J657</f>
        <v>0</v>
      </c>
      <c r="K656" s="187">
        <f>K657</f>
        <v>0</v>
      </c>
    </row>
    <row r="657" spans="2:11" ht="12.75" customHeight="1" hidden="1">
      <c r="B657" s="226" t="s">
        <v>270</v>
      </c>
      <c r="C657" s="319"/>
      <c r="D657" s="185" t="s">
        <v>183</v>
      </c>
      <c r="E657" s="185" t="s">
        <v>193</v>
      </c>
      <c r="F657" s="312" t="s">
        <v>285</v>
      </c>
      <c r="G657" s="185" t="s">
        <v>289</v>
      </c>
      <c r="H657" s="185">
        <v>2</v>
      </c>
      <c r="I657" s="187"/>
      <c r="J657" s="187"/>
      <c r="K657" s="187"/>
    </row>
    <row r="658" spans="1:66" s="393" customFormat="1" ht="12.75" customHeight="1">
      <c r="A658" s="391"/>
      <c r="B658" s="299" t="s">
        <v>625</v>
      </c>
      <c r="C658" s="392">
        <v>904</v>
      </c>
      <c r="D658" s="305"/>
      <c r="E658" s="305"/>
      <c r="F658" s="326"/>
      <c r="G658" s="305"/>
      <c r="H658" s="305"/>
      <c r="I658" s="298">
        <f>I659</f>
        <v>1022</v>
      </c>
      <c r="J658" s="298">
        <f>J659</f>
        <v>461</v>
      </c>
      <c r="K658" s="298">
        <f>K659</f>
        <v>513.5</v>
      </c>
      <c r="L658" s="302">
        <f>L670+L667</f>
        <v>187.1</v>
      </c>
      <c r="M658" s="278"/>
      <c r="N658" s="278"/>
      <c r="O658" s="278"/>
      <c r="P658" s="278"/>
      <c r="Q658" s="278"/>
      <c r="R658" s="278"/>
      <c r="S658" s="278"/>
      <c r="T658" s="278"/>
      <c r="U658" s="278"/>
      <c r="V658" s="278"/>
      <c r="W658" s="278"/>
      <c r="X658" s="278"/>
      <c r="Y658" s="278"/>
      <c r="Z658" s="278"/>
      <c r="AA658" s="278"/>
      <c r="AB658" s="278"/>
      <c r="AC658" s="278"/>
      <c r="AD658" s="278"/>
      <c r="AE658" s="278"/>
      <c r="AF658" s="391"/>
      <c r="AG658" s="391"/>
      <c r="AH658" s="391"/>
      <c r="AI658" s="391"/>
      <c r="AJ658" s="391"/>
      <c r="AK658" s="391"/>
      <c r="AL658" s="391"/>
      <c r="AM658" s="391"/>
      <c r="AN658" s="391"/>
      <c r="AO658" s="391"/>
      <c r="AP658" s="391"/>
      <c r="AQ658" s="391"/>
      <c r="AR658" s="391"/>
      <c r="AS658" s="391"/>
      <c r="AT658" s="391"/>
      <c r="AU658" s="391"/>
      <c r="AV658" s="391"/>
      <c r="AW658" s="391"/>
      <c r="AX658" s="391"/>
      <c r="AY658" s="391"/>
      <c r="AZ658" s="391"/>
      <c r="BA658" s="391"/>
      <c r="BB658" s="391"/>
      <c r="BC658" s="391"/>
      <c r="BD658" s="391"/>
      <c r="BE658" s="391"/>
      <c r="BF658" s="391"/>
      <c r="BG658" s="391"/>
      <c r="BH658" s="391"/>
      <c r="BI658" s="391"/>
      <c r="BJ658" s="391"/>
      <c r="BK658" s="391"/>
      <c r="BL658" s="391"/>
      <c r="BM658" s="391"/>
      <c r="BN658" s="391"/>
    </row>
    <row r="659" spans="1:66" s="393" customFormat="1" ht="12.75" customHeight="1">
      <c r="A659" s="391"/>
      <c r="B659" s="299" t="s">
        <v>182</v>
      </c>
      <c r="C659" s="304"/>
      <c r="D659" s="305" t="s">
        <v>183</v>
      </c>
      <c r="E659" s="305"/>
      <c r="F659" s="326"/>
      <c r="G659" s="305"/>
      <c r="H659" s="305"/>
      <c r="I659" s="298">
        <f>I660</f>
        <v>1022</v>
      </c>
      <c r="J659" s="298">
        <f>J660</f>
        <v>461</v>
      </c>
      <c r="K659" s="298">
        <f>K660</f>
        <v>513.5</v>
      </c>
      <c r="L659" s="278"/>
      <c r="M659" s="278"/>
      <c r="N659" s="278"/>
      <c r="O659" s="278"/>
      <c r="P659" s="278"/>
      <c r="Q659" s="278"/>
      <c r="R659" s="278"/>
      <c r="S659" s="278"/>
      <c r="T659" s="278"/>
      <c r="U659" s="278"/>
      <c r="V659" s="278"/>
      <c r="W659" s="278"/>
      <c r="X659" s="278"/>
      <c r="Y659" s="278"/>
      <c r="Z659" s="278"/>
      <c r="AA659" s="278"/>
      <c r="AB659" s="278"/>
      <c r="AC659" s="278"/>
      <c r="AD659" s="278"/>
      <c r="AE659" s="278"/>
      <c r="AF659" s="391"/>
      <c r="AG659" s="391"/>
      <c r="AH659" s="391"/>
      <c r="AI659" s="391"/>
      <c r="AJ659" s="391"/>
      <c r="AK659" s="391"/>
      <c r="AL659" s="391"/>
      <c r="AM659" s="391"/>
      <c r="AN659" s="391"/>
      <c r="AO659" s="391"/>
      <c r="AP659" s="391"/>
      <c r="AQ659" s="391"/>
      <c r="AR659" s="391"/>
      <c r="AS659" s="391"/>
      <c r="AT659" s="391"/>
      <c r="AU659" s="391"/>
      <c r="AV659" s="391"/>
      <c r="AW659" s="391"/>
      <c r="AX659" s="391"/>
      <c r="AY659" s="391"/>
      <c r="AZ659" s="391"/>
      <c r="BA659" s="391"/>
      <c r="BB659" s="391"/>
      <c r="BC659" s="391"/>
      <c r="BD659" s="391"/>
      <c r="BE659" s="391"/>
      <c r="BF659" s="391"/>
      <c r="BG659" s="391"/>
      <c r="BH659" s="391"/>
      <c r="BI659" s="391"/>
      <c r="BJ659" s="391"/>
      <c r="BK659" s="391"/>
      <c r="BL659" s="391"/>
      <c r="BM659" s="391"/>
      <c r="BN659" s="391"/>
    </row>
    <row r="660" spans="2:11" ht="12.75" customHeight="1">
      <c r="B660" s="225" t="s">
        <v>270</v>
      </c>
      <c r="C660" s="319"/>
      <c r="D660" s="185"/>
      <c r="E660" s="185"/>
      <c r="F660" s="312"/>
      <c r="G660" s="185"/>
      <c r="H660" s="185" t="s">
        <v>294</v>
      </c>
      <c r="I660" s="187">
        <f>I667+I670</f>
        <v>1022</v>
      </c>
      <c r="J660" s="187">
        <f>J667+J670</f>
        <v>461</v>
      </c>
      <c r="K660" s="187">
        <f>K667+K670</f>
        <v>513.5</v>
      </c>
    </row>
    <row r="661" spans="2:11" ht="12.75" customHeight="1" hidden="1">
      <c r="B661" s="225" t="s">
        <v>271</v>
      </c>
      <c r="C661" s="319"/>
      <c r="D661" s="185"/>
      <c r="E661" s="185"/>
      <c r="F661" s="312"/>
      <c r="G661" s="185"/>
      <c r="H661" s="185" t="s">
        <v>326</v>
      </c>
      <c r="I661" s="187"/>
      <c r="J661" s="187"/>
      <c r="K661" s="187"/>
    </row>
    <row r="662" spans="2:11" ht="28.5" customHeight="1">
      <c r="B662" s="306" t="s">
        <v>192</v>
      </c>
      <c r="C662" s="319"/>
      <c r="D662" s="308" t="s">
        <v>183</v>
      </c>
      <c r="E662" s="308" t="s">
        <v>193</v>
      </c>
      <c r="F662" s="185"/>
      <c r="G662" s="185"/>
      <c r="H662" s="185"/>
      <c r="I662" s="187">
        <f>I663</f>
        <v>1022</v>
      </c>
      <c r="J662" s="187">
        <f>J663</f>
        <v>461</v>
      </c>
      <c r="K662" s="187">
        <f>K663</f>
        <v>513.5</v>
      </c>
    </row>
    <row r="663" spans="2:11" ht="12.75" customHeight="1">
      <c r="B663" s="226" t="s">
        <v>274</v>
      </c>
      <c r="C663" s="319"/>
      <c r="D663" s="185" t="s">
        <v>183</v>
      </c>
      <c r="E663" s="185" t="s">
        <v>193</v>
      </c>
      <c r="F663" s="186" t="s">
        <v>275</v>
      </c>
      <c r="G663" s="185"/>
      <c r="H663" s="185"/>
      <c r="I663" s="187">
        <f>I664</f>
        <v>1022</v>
      </c>
      <c r="J663" s="187">
        <f>J664</f>
        <v>461</v>
      </c>
      <c r="K663" s="187">
        <f>K664</f>
        <v>513.5</v>
      </c>
    </row>
    <row r="664" spans="2:11" ht="12.75" customHeight="1">
      <c r="B664" s="311" t="s">
        <v>300</v>
      </c>
      <c r="C664" s="319"/>
      <c r="D664" s="185" t="s">
        <v>183</v>
      </c>
      <c r="E664" s="185" t="s">
        <v>193</v>
      </c>
      <c r="F664" s="312" t="s">
        <v>285</v>
      </c>
      <c r="G664" s="185"/>
      <c r="H664" s="185"/>
      <c r="I664" s="187">
        <f>I667+I670</f>
        <v>1022</v>
      </c>
      <c r="J664" s="187">
        <f>J667+J670</f>
        <v>461</v>
      </c>
      <c r="K664" s="187">
        <f>K667+K670</f>
        <v>513.5</v>
      </c>
    </row>
    <row r="665" spans="2:11" ht="41.25" customHeight="1">
      <c r="B665" s="313" t="s">
        <v>278</v>
      </c>
      <c r="C665" s="319"/>
      <c r="D665" s="185" t="s">
        <v>183</v>
      </c>
      <c r="E665" s="185" t="s">
        <v>193</v>
      </c>
      <c r="F665" s="312" t="s">
        <v>285</v>
      </c>
      <c r="G665" s="185" t="s">
        <v>279</v>
      </c>
      <c r="H665" s="185"/>
      <c r="I665" s="187">
        <f>I666</f>
        <v>914.3</v>
      </c>
      <c r="J665" s="187">
        <f>J666</f>
        <v>447.5</v>
      </c>
      <c r="K665" s="187">
        <f>K666</f>
        <v>500</v>
      </c>
    </row>
    <row r="666" spans="2:11" ht="12.75" customHeight="1">
      <c r="B666" s="226" t="s">
        <v>280</v>
      </c>
      <c r="C666" s="319"/>
      <c r="D666" s="185" t="s">
        <v>183</v>
      </c>
      <c r="E666" s="185" t="s">
        <v>193</v>
      </c>
      <c r="F666" s="312" t="s">
        <v>285</v>
      </c>
      <c r="G666" s="185" t="s">
        <v>281</v>
      </c>
      <c r="H666" s="185"/>
      <c r="I666" s="187">
        <f>I667</f>
        <v>914.3</v>
      </c>
      <c r="J666" s="187">
        <f>J667</f>
        <v>447.5</v>
      </c>
      <c r="K666" s="187">
        <f>K667</f>
        <v>500</v>
      </c>
    </row>
    <row r="667" spans="2:12" ht="12.75" customHeight="1">
      <c r="B667" s="226" t="s">
        <v>270</v>
      </c>
      <c r="C667" s="319"/>
      <c r="D667" s="185" t="s">
        <v>183</v>
      </c>
      <c r="E667" s="185" t="s">
        <v>193</v>
      </c>
      <c r="F667" s="312" t="s">
        <v>285</v>
      </c>
      <c r="G667" s="185" t="s">
        <v>281</v>
      </c>
      <c r="H667" s="185">
        <v>2</v>
      </c>
      <c r="I667" s="187">
        <v>914.3</v>
      </c>
      <c r="J667" s="187">
        <v>447.5</v>
      </c>
      <c r="K667" s="187">
        <v>500</v>
      </c>
      <c r="L667" s="278">
        <v>187.1</v>
      </c>
    </row>
    <row r="668" spans="2:11" ht="12.75" customHeight="1">
      <c r="B668" s="225" t="s">
        <v>286</v>
      </c>
      <c r="C668" s="319"/>
      <c r="D668" s="185" t="s">
        <v>183</v>
      </c>
      <c r="E668" s="185" t="s">
        <v>193</v>
      </c>
      <c r="F668" s="312" t="s">
        <v>285</v>
      </c>
      <c r="G668" s="185" t="s">
        <v>287</v>
      </c>
      <c r="H668" s="185"/>
      <c r="I668" s="187">
        <f>I669</f>
        <v>107.7</v>
      </c>
      <c r="J668" s="187">
        <f>J669</f>
        <v>13.5</v>
      </c>
      <c r="K668" s="187">
        <f>K669</f>
        <v>13.5</v>
      </c>
    </row>
    <row r="669" spans="2:11" ht="12.75" customHeight="1">
      <c r="B669" s="225" t="s">
        <v>288</v>
      </c>
      <c r="C669" s="319"/>
      <c r="D669" s="185" t="s">
        <v>183</v>
      </c>
      <c r="E669" s="185" t="s">
        <v>193</v>
      </c>
      <c r="F669" s="312" t="s">
        <v>285</v>
      </c>
      <c r="G669" s="185" t="s">
        <v>289</v>
      </c>
      <c r="H669" s="185"/>
      <c r="I669" s="187">
        <f>I670</f>
        <v>107.7</v>
      </c>
      <c r="J669" s="187">
        <f>J670</f>
        <v>13.5</v>
      </c>
      <c r="K669" s="187">
        <f>K670</f>
        <v>13.5</v>
      </c>
    </row>
    <row r="670" spans="2:11" ht="12.75" customHeight="1">
      <c r="B670" s="226" t="s">
        <v>270</v>
      </c>
      <c r="C670" s="319"/>
      <c r="D670" s="185" t="s">
        <v>183</v>
      </c>
      <c r="E670" s="185" t="s">
        <v>193</v>
      </c>
      <c r="F670" s="312" t="s">
        <v>285</v>
      </c>
      <c r="G670" s="185" t="s">
        <v>289</v>
      </c>
      <c r="H670" s="185">
        <v>2</v>
      </c>
      <c r="I670" s="187">
        <v>107.7</v>
      </c>
      <c r="J670" s="187">
        <v>13.5</v>
      </c>
      <c r="K670" s="187">
        <v>13.5</v>
      </c>
    </row>
    <row r="671" spans="2:12" ht="27.75" customHeight="1">
      <c r="B671" s="394" t="s">
        <v>626</v>
      </c>
      <c r="C671" s="392">
        <v>905</v>
      </c>
      <c r="D671" s="305"/>
      <c r="E671" s="305"/>
      <c r="F671" s="342"/>
      <c r="G671" s="305"/>
      <c r="H671" s="305"/>
      <c r="I671" s="298">
        <f>I677+I691+I756+I684</f>
        <v>5560.500000000001</v>
      </c>
      <c r="J671" s="298">
        <f>J677+J691</f>
        <v>1878.3</v>
      </c>
      <c r="K671" s="298">
        <f>K677+K691</f>
        <v>2078.2999999999997</v>
      </c>
      <c r="L671" s="302">
        <f>L707+L748+L735+L726+L739+L755+L745</f>
        <v>-597.1</v>
      </c>
    </row>
    <row r="672" spans="2:11" ht="15.75" customHeight="1" hidden="1">
      <c r="B672" s="225" t="s">
        <v>269</v>
      </c>
      <c r="C672" s="392"/>
      <c r="D672" s="185"/>
      <c r="E672" s="185"/>
      <c r="F672" s="338"/>
      <c r="G672" s="185"/>
      <c r="H672" s="185" t="s">
        <v>525</v>
      </c>
      <c r="I672" s="187"/>
      <c r="J672" s="187"/>
      <c r="K672" s="187"/>
    </row>
    <row r="673" spans="2:11" ht="14.25" customHeight="1">
      <c r="B673" s="225" t="s">
        <v>270</v>
      </c>
      <c r="C673" s="392"/>
      <c r="D673" s="185"/>
      <c r="E673" s="185"/>
      <c r="F673" s="338"/>
      <c r="G673" s="185"/>
      <c r="H673" s="185" t="s">
        <v>294</v>
      </c>
      <c r="I673" s="187">
        <f>I683+I703+I707+I711+I715+I731+I745+I748+I751+I720+I762+I697+I690+I735+I726+I739</f>
        <v>5504.200000000001</v>
      </c>
      <c r="J673" s="187">
        <f>J683+J703+J707+J711+J715+J731+J745+J748+J751</f>
        <v>1878.3</v>
      </c>
      <c r="K673" s="187">
        <f>K683+K703+K707+K711+K715+K731+K745+K748+K751</f>
        <v>2078.2999999999997</v>
      </c>
    </row>
    <row r="674" spans="2:11" ht="14.25" customHeight="1" hidden="1">
      <c r="B674" s="225" t="s">
        <v>271</v>
      </c>
      <c r="C674" s="392"/>
      <c r="D674" s="185"/>
      <c r="E674" s="185"/>
      <c r="F674" s="338"/>
      <c r="G674" s="185"/>
      <c r="H674" s="185" t="s">
        <v>326</v>
      </c>
      <c r="I674" s="187">
        <f>I755+I763</f>
        <v>56.3</v>
      </c>
      <c r="J674" s="187"/>
      <c r="K674" s="187"/>
    </row>
    <row r="675" spans="2:11" ht="14.25" customHeight="1" hidden="1">
      <c r="B675" s="225" t="s">
        <v>272</v>
      </c>
      <c r="C675" s="392"/>
      <c r="D675" s="185"/>
      <c r="E675" s="185"/>
      <c r="F675" s="338"/>
      <c r="G675" s="185"/>
      <c r="H675" s="185" t="s">
        <v>304</v>
      </c>
      <c r="I675" s="187"/>
      <c r="J675" s="187"/>
      <c r="K675" s="187"/>
    </row>
    <row r="676" spans="2:11" ht="14.25" customHeight="1" hidden="1">
      <c r="B676" s="225" t="s">
        <v>273</v>
      </c>
      <c r="C676" s="392"/>
      <c r="D676" s="185"/>
      <c r="E676" s="185"/>
      <c r="F676" s="338"/>
      <c r="G676" s="185"/>
      <c r="H676" s="185" t="s">
        <v>526</v>
      </c>
      <c r="I676" s="187"/>
      <c r="J676" s="187"/>
      <c r="K676" s="187"/>
    </row>
    <row r="677" spans="2:11" ht="14.25" customHeight="1" hidden="1">
      <c r="B677" s="299" t="s">
        <v>182</v>
      </c>
      <c r="C677" s="319"/>
      <c r="D677" s="305" t="s">
        <v>183</v>
      </c>
      <c r="E677" s="305"/>
      <c r="F677" s="342"/>
      <c r="G677" s="305"/>
      <c r="H677" s="305"/>
      <c r="I677" s="298">
        <f aca="true" t="shared" si="9" ref="I677:I682">I678</f>
        <v>0</v>
      </c>
      <c r="J677" s="298">
        <f aca="true" t="shared" si="10" ref="J677:J682">J678</f>
        <v>0</v>
      </c>
      <c r="K677" s="298">
        <f aca="true" t="shared" si="11" ref="K677:K682">K678</f>
        <v>0</v>
      </c>
    </row>
    <row r="678" spans="2:11" ht="12.75" customHeight="1" hidden="1">
      <c r="B678" s="318" t="s">
        <v>196</v>
      </c>
      <c r="C678" s="319"/>
      <c r="D678" s="308" t="s">
        <v>183</v>
      </c>
      <c r="E678" s="308" t="s">
        <v>197</v>
      </c>
      <c r="F678" s="90"/>
      <c r="G678" s="185"/>
      <c r="H678" s="185"/>
      <c r="I678" s="187">
        <f t="shared" si="9"/>
        <v>0</v>
      </c>
      <c r="J678" s="187">
        <f t="shared" si="10"/>
        <v>0</v>
      </c>
      <c r="K678" s="187">
        <f t="shared" si="11"/>
        <v>0</v>
      </c>
    </row>
    <row r="679" spans="2:11" ht="12.75" customHeight="1" hidden="1">
      <c r="B679" s="226" t="s">
        <v>274</v>
      </c>
      <c r="C679" s="319"/>
      <c r="D679" s="185" t="s">
        <v>183</v>
      </c>
      <c r="E679" s="185" t="s">
        <v>197</v>
      </c>
      <c r="F679" s="90" t="s">
        <v>275</v>
      </c>
      <c r="G679" s="185"/>
      <c r="H679" s="185"/>
      <c r="I679" s="187">
        <f t="shared" si="9"/>
        <v>0</v>
      </c>
      <c r="J679" s="187">
        <f t="shared" si="10"/>
        <v>0</v>
      </c>
      <c r="K679" s="187">
        <f t="shared" si="11"/>
        <v>0</v>
      </c>
    </row>
    <row r="680" spans="2:11" ht="27.75" customHeight="1" hidden="1">
      <c r="B680" s="226" t="s">
        <v>335</v>
      </c>
      <c r="C680" s="319"/>
      <c r="D680" s="185" t="s">
        <v>183</v>
      </c>
      <c r="E680" s="185" t="s">
        <v>197</v>
      </c>
      <c r="F680" s="312" t="s">
        <v>336</v>
      </c>
      <c r="G680" s="291"/>
      <c r="H680" s="291"/>
      <c r="I680" s="187">
        <f t="shared" si="9"/>
        <v>0</v>
      </c>
      <c r="J680" s="187">
        <f t="shared" si="10"/>
        <v>0</v>
      </c>
      <c r="K680" s="187">
        <f t="shared" si="11"/>
        <v>0</v>
      </c>
    </row>
    <row r="681" spans="2:11" ht="12.75" customHeight="1" hidden="1">
      <c r="B681" s="225" t="s">
        <v>286</v>
      </c>
      <c r="C681" s="319"/>
      <c r="D681" s="185" t="s">
        <v>183</v>
      </c>
      <c r="E681" s="185" t="s">
        <v>197</v>
      </c>
      <c r="F681" s="312" t="s">
        <v>336</v>
      </c>
      <c r="G681" s="291">
        <v>200</v>
      </c>
      <c r="H681" s="291"/>
      <c r="I681" s="187">
        <f t="shared" si="9"/>
        <v>0</v>
      </c>
      <c r="J681" s="187">
        <f t="shared" si="10"/>
        <v>0</v>
      </c>
      <c r="K681" s="187">
        <f t="shared" si="11"/>
        <v>0</v>
      </c>
    </row>
    <row r="682" spans="2:11" ht="14.25" customHeight="1" hidden="1">
      <c r="B682" s="225" t="s">
        <v>288</v>
      </c>
      <c r="C682" s="319"/>
      <c r="D682" s="185" t="s">
        <v>183</v>
      </c>
      <c r="E682" s="185" t="s">
        <v>197</v>
      </c>
      <c r="F682" s="312" t="s">
        <v>336</v>
      </c>
      <c r="G682" s="291">
        <v>240</v>
      </c>
      <c r="H682" s="291"/>
      <c r="I682" s="187">
        <f t="shared" si="9"/>
        <v>0</v>
      </c>
      <c r="J682" s="187">
        <f t="shared" si="10"/>
        <v>0</v>
      </c>
      <c r="K682" s="187">
        <f t="shared" si="11"/>
        <v>0</v>
      </c>
    </row>
    <row r="683" spans="2:11" ht="12.75" customHeight="1" hidden="1">
      <c r="B683" s="226" t="s">
        <v>270</v>
      </c>
      <c r="C683" s="310"/>
      <c r="D683" s="185" t="s">
        <v>183</v>
      </c>
      <c r="E683" s="185" t="s">
        <v>197</v>
      </c>
      <c r="F683" s="312" t="s">
        <v>336</v>
      </c>
      <c r="G683" s="291">
        <v>240</v>
      </c>
      <c r="H683" s="185" t="s">
        <v>294</v>
      </c>
      <c r="I683" s="187"/>
      <c r="J683" s="187"/>
      <c r="K683" s="187"/>
    </row>
    <row r="684" spans="2:11" ht="12.75" customHeight="1">
      <c r="B684" s="299" t="s">
        <v>202</v>
      </c>
      <c r="C684" s="310"/>
      <c r="D684" s="305" t="s">
        <v>203</v>
      </c>
      <c r="E684" s="185"/>
      <c r="F684" s="312"/>
      <c r="G684" s="291"/>
      <c r="H684" s="185"/>
      <c r="I684" s="298">
        <f aca="true" t="shared" si="12" ref="I684:I689">I685</f>
        <v>22.3</v>
      </c>
      <c r="J684" s="298">
        <f aca="true" t="shared" si="13" ref="J684:J689">J685</f>
        <v>0</v>
      </c>
      <c r="K684" s="298">
        <f aca="true" t="shared" si="14" ref="K684:K689">K685</f>
        <v>0</v>
      </c>
    </row>
    <row r="685" spans="2:11" ht="12.75" customHeight="1">
      <c r="B685" s="322" t="s">
        <v>206</v>
      </c>
      <c r="C685" s="310"/>
      <c r="D685" s="308" t="s">
        <v>203</v>
      </c>
      <c r="E685" s="308" t="s">
        <v>207</v>
      </c>
      <c r="F685" s="312"/>
      <c r="G685" s="291"/>
      <c r="H685" s="185"/>
      <c r="I685" s="363">
        <f t="shared" si="12"/>
        <v>22.3</v>
      </c>
      <c r="J685" s="363">
        <f t="shared" si="13"/>
        <v>0</v>
      </c>
      <c r="K685" s="363">
        <f t="shared" si="14"/>
        <v>0</v>
      </c>
    </row>
    <row r="686" spans="2:11" ht="27.75" customHeight="1">
      <c r="B686" s="323" t="s">
        <v>358</v>
      </c>
      <c r="C686" s="310"/>
      <c r="D686" s="185" t="s">
        <v>203</v>
      </c>
      <c r="E686" s="185" t="s">
        <v>207</v>
      </c>
      <c r="F686" s="395" t="s">
        <v>359</v>
      </c>
      <c r="G686" s="291"/>
      <c r="H686" s="185"/>
      <c r="I686" s="187">
        <f t="shared" si="12"/>
        <v>22.3</v>
      </c>
      <c r="J686" s="187">
        <f t="shared" si="13"/>
        <v>0</v>
      </c>
      <c r="K686" s="187">
        <f t="shared" si="14"/>
        <v>0</v>
      </c>
    </row>
    <row r="687" spans="2:11" ht="12.75" customHeight="1">
      <c r="B687" s="396" t="s">
        <v>372</v>
      </c>
      <c r="C687" s="310"/>
      <c r="D687" s="185" t="s">
        <v>203</v>
      </c>
      <c r="E687" s="185" t="s">
        <v>207</v>
      </c>
      <c r="F687" s="395" t="s">
        <v>373</v>
      </c>
      <c r="G687" s="291"/>
      <c r="H687" s="185"/>
      <c r="I687" s="187">
        <f t="shared" si="12"/>
        <v>22.3</v>
      </c>
      <c r="J687" s="187">
        <f t="shared" si="13"/>
        <v>0</v>
      </c>
      <c r="K687" s="187">
        <f t="shared" si="14"/>
        <v>0</v>
      </c>
    </row>
    <row r="688" spans="2:11" ht="12.75" customHeight="1">
      <c r="B688" s="225" t="s">
        <v>286</v>
      </c>
      <c r="C688" s="310"/>
      <c r="D688" s="185" t="s">
        <v>203</v>
      </c>
      <c r="E688" s="185" t="s">
        <v>207</v>
      </c>
      <c r="F688" s="395" t="s">
        <v>373</v>
      </c>
      <c r="G688" s="291">
        <v>200</v>
      </c>
      <c r="H688" s="291"/>
      <c r="I688" s="187">
        <f t="shared" si="12"/>
        <v>22.3</v>
      </c>
      <c r="J688" s="187">
        <f t="shared" si="13"/>
        <v>0</v>
      </c>
      <c r="K688" s="187">
        <f t="shared" si="14"/>
        <v>0</v>
      </c>
    </row>
    <row r="689" spans="2:11" ht="12.75" customHeight="1">
      <c r="B689" s="225" t="s">
        <v>288</v>
      </c>
      <c r="C689" s="310"/>
      <c r="D689" s="185" t="s">
        <v>203</v>
      </c>
      <c r="E689" s="185" t="s">
        <v>207</v>
      </c>
      <c r="F689" s="395" t="s">
        <v>373</v>
      </c>
      <c r="G689" s="291">
        <v>240</v>
      </c>
      <c r="H689" s="291"/>
      <c r="I689" s="187">
        <f t="shared" si="12"/>
        <v>22.3</v>
      </c>
      <c r="J689" s="187">
        <f t="shared" si="13"/>
        <v>0</v>
      </c>
      <c r="K689" s="187">
        <f t="shared" si="14"/>
        <v>0</v>
      </c>
    </row>
    <row r="690" spans="2:11" ht="12.75" customHeight="1">
      <c r="B690" s="226" t="s">
        <v>270</v>
      </c>
      <c r="C690" s="310"/>
      <c r="D690" s="185" t="s">
        <v>203</v>
      </c>
      <c r="E690" s="185" t="s">
        <v>207</v>
      </c>
      <c r="F690" s="395" t="s">
        <v>373</v>
      </c>
      <c r="G690" s="291">
        <v>240</v>
      </c>
      <c r="H690" s="185" t="s">
        <v>294</v>
      </c>
      <c r="I690" s="187">
        <v>22.3</v>
      </c>
      <c r="J690" s="187"/>
      <c r="K690" s="187"/>
    </row>
    <row r="691" spans="2:11" ht="14.25" customHeight="1">
      <c r="B691" s="299" t="s">
        <v>208</v>
      </c>
      <c r="C691" s="304"/>
      <c r="D691" s="305" t="s">
        <v>209</v>
      </c>
      <c r="E691" s="185"/>
      <c r="F691" s="185"/>
      <c r="G691" s="185"/>
      <c r="H691" s="291"/>
      <c r="I691" s="187">
        <f>I698+I721+I740+I692</f>
        <v>5538.200000000001</v>
      </c>
      <c r="J691" s="187">
        <f>J698+J721+J740</f>
        <v>1878.3</v>
      </c>
      <c r="K691" s="187">
        <f>K698+K721+K740</f>
        <v>2078.2999999999997</v>
      </c>
    </row>
    <row r="692" spans="2:11" ht="14.25" customHeight="1">
      <c r="B692" s="306" t="s">
        <v>210</v>
      </c>
      <c r="C692" s="304"/>
      <c r="D692" s="308" t="s">
        <v>209</v>
      </c>
      <c r="E692" s="308" t="s">
        <v>211</v>
      </c>
      <c r="F692" s="308"/>
      <c r="G692" s="308"/>
      <c r="H692" s="397"/>
      <c r="I692" s="363">
        <f>I693</f>
        <v>85</v>
      </c>
      <c r="J692" s="363">
        <f>J693</f>
        <v>0</v>
      </c>
      <c r="K692" s="363">
        <f>K693</f>
        <v>0</v>
      </c>
    </row>
    <row r="693" spans="2:11" ht="14.25" customHeight="1">
      <c r="B693" s="313" t="s">
        <v>274</v>
      </c>
      <c r="C693" s="304"/>
      <c r="D693" s="185" t="s">
        <v>209</v>
      </c>
      <c r="E693" s="185" t="s">
        <v>211</v>
      </c>
      <c r="F693" s="90" t="s">
        <v>275</v>
      </c>
      <c r="G693" s="185"/>
      <c r="H693" s="291"/>
      <c r="I693" s="187">
        <f>I694</f>
        <v>85</v>
      </c>
      <c r="J693" s="187">
        <f>J694</f>
        <v>0</v>
      </c>
      <c r="K693" s="187">
        <f>K694</f>
        <v>0</v>
      </c>
    </row>
    <row r="694" spans="2:11" ht="27.75" customHeight="1">
      <c r="B694" s="320" t="s">
        <v>376</v>
      </c>
      <c r="C694" s="304"/>
      <c r="D694" s="185" t="s">
        <v>209</v>
      </c>
      <c r="E694" s="185" t="s">
        <v>211</v>
      </c>
      <c r="F694" s="312" t="s">
        <v>377</v>
      </c>
      <c r="G694" s="185"/>
      <c r="H694" s="291"/>
      <c r="I694" s="187">
        <f>I695</f>
        <v>85</v>
      </c>
      <c r="J694" s="187">
        <f>J695</f>
        <v>0</v>
      </c>
      <c r="K694" s="187">
        <f>K695</f>
        <v>0</v>
      </c>
    </row>
    <row r="695" spans="2:11" ht="14.25" customHeight="1">
      <c r="B695" s="313" t="s">
        <v>286</v>
      </c>
      <c r="C695" s="304"/>
      <c r="D695" s="185" t="s">
        <v>209</v>
      </c>
      <c r="E695" s="185" t="s">
        <v>211</v>
      </c>
      <c r="F695" s="312" t="s">
        <v>377</v>
      </c>
      <c r="G695" s="291">
        <v>200</v>
      </c>
      <c r="H695" s="291"/>
      <c r="I695" s="187">
        <f>I696</f>
        <v>85</v>
      </c>
      <c r="J695" s="187">
        <f>J696</f>
        <v>0</v>
      </c>
      <c r="K695" s="187">
        <f>K696</f>
        <v>0</v>
      </c>
    </row>
    <row r="696" spans="2:11" ht="14.25" customHeight="1">
      <c r="B696" s="313" t="s">
        <v>288</v>
      </c>
      <c r="C696" s="304"/>
      <c r="D696" s="185" t="s">
        <v>209</v>
      </c>
      <c r="E696" s="185" t="s">
        <v>211</v>
      </c>
      <c r="F696" s="312" t="s">
        <v>377</v>
      </c>
      <c r="G696" s="291">
        <v>240</v>
      </c>
      <c r="H696" s="291"/>
      <c r="I696" s="187">
        <f>I697</f>
        <v>85</v>
      </c>
      <c r="J696" s="187">
        <f>J697</f>
        <v>0</v>
      </c>
      <c r="K696" s="187">
        <f>K697</f>
        <v>0</v>
      </c>
    </row>
    <row r="697" spans="2:11" ht="14.25" customHeight="1">
      <c r="B697" s="313" t="s">
        <v>270</v>
      </c>
      <c r="C697" s="304"/>
      <c r="D697" s="185" t="s">
        <v>209</v>
      </c>
      <c r="E697" s="185" t="s">
        <v>211</v>
      </c>
      <c r="F697" s="312" t="s">
        <v>377</v>
      </c>
      <c r="G697" s="291">
        <v>240</v>
      </c>
      <c r="H697" s="291">
        <v>2</v>
      </c>
      <c r="I697" s="187">
        <v>85</v>
      </c>
      <c r="J697" s="187"/>
      <c r="K697" s="187"/>
    </row>
    <row r="698" spans="2:11" ht="14.25" customHeight="1">
      <c r="B698" s="327" t="s">
        <v>212</v>
      </c>
      <c r="C698" s="321"/>
      <c r="D698" s="308" t="s">
        <v>209</v>
      </c>
      <c r="E698" s="308" t="s">
        <v>213</v>
      </c>
      <c r="F698" s="185"/>
      <c r="G698" s="185"/>
      <c r="H698" s="185"/>
      <c r="I698" s="187">
        <f>I699+I716</f>
        <v>538.8</v>
      </c>
      <c r="J698" s="187">
        <f>J699</f>
        <v>0</v>
      </c>
      <c r="K698" s="187">
        <f>K699</f>
        <v>0</v>
      </c>
    </row>
    <row r="699" spans="2:11" ht="26.25" customHeight="1">
      <c r="B699" s="295" t="s">
        <v>395</v>
      </c>
      <c r="C699" s="310"/>
      <c r="D699" s="185" t="s">
        <v>209</v>
      </c>
      <c r="E699" s="185" t="s">
        <v>213</v>
      </c>
      <c r="F699" s="312" t="s">
        <v>396</v>
      </c>
      <c r="G699" s="185"/>
      <c r="H699" s="185"/>
      <c r="I699" s="187">
        <f>I700+I704+I708+I712</f>
        <v>538.8</v>
      </c>
      <c r="J699" s="187">
        <f>J700+J704+J708+J712</f>
        <v>0</v>
      </c>
      <c r="K699" s="187">
        <f>K700+K704+K708+K712</f>
        <v>0</v>
      </c>
    </row>
    <row r="700" spans="2:11" ht="14.25" customHeight="1" hidden="1">
      <c r="B700" s="341" t="s">
        <v>397</v>
      </c>
      <c r="C700" s="310"/>
      <c r="D700" s="185" t="s">
        <v>209</v>
      </c>
      <c r="E700" s="185" t="s">
        <v>213</v>
      </c>
      <c r="F700" s="312" t="s">
        <v>398</v>
      </c>
      <c r="G700" s="185"/>
      <c r="H700" s="185"/>
      <c r="I700" s="187">
        <f>I701</f>
        <v>0</v>
      </c>
      <c r="J700" s="187">
        <f>J701</f>
        <v>0</v>
      </c>
      <c r="K700" s="187">
        <f>K701</f>
        <v>0</v>
      </c>
    </row>
    <row r="701" spans="2:11" ht="14.25" customHeight="1" hidden="1">
      <c r="B701" s="225" t="s">
        <v>286</v>
      </c>
      <c r="C701" s="310"/>
      <c r="D701" s="185" t="s">
        <v>209</v>
      </c>
      <c r="E701" s="185" t="s">
        <v>213</v>
      </c>
      <c r="F701" s="312" t="s">
        <v>398</v>
      </c>
      <c r="G701" s="185" t="s">
        <v>287</v>
      </c>
      <c r="H701" s="361"/>
      <c r="I701" s="187">
        <f>I702</f>
        <v>0</v>
      </c>
      <c r="J701" s="187">
        <f>J702</f>
        <v>0</v>
      </c>
      <c r="K701" s="187">
        <f>K702</f>
        <v>0</v>
      </c>
    </row>
    <row r="702" spans="2:11" ht="12.75" customHeight="1" hidden="1">
      <c r="B702" s="225" t="s">
        <v>288</v>
      </c>
      <c r="C702" s="310"/>
      <c r="D702" s="185" t="s">
        <v>209</v>
      </c>
      <c r="E702" s="185" t="s">
        <v>213</v>
      </c>
      <c r="F702" s="312" t="s">
        <v>398</v>
      </c>
      <c r="G702" s="185" t="s">
        <v>289</v>
      </c>
      <c r="H702" s="185"/>
      <c r="I702" s="187">
        <f>I703</f>
        <v>0</v>
      </c>
      <c r="J702" s="187">
        <f>J703</f>
        <v>0</v>
      </c>
      <c r="K702" s="187">
        <f>K703</f>
        <v>0</v>
      </c>
    </row>
    <row r="703" spans="2:11" ht="12.75" customHeight="1" hidden="1">
      <c r="B703" s="226" t="s">
        <v>270</v>
      </c>
      <c r="C703" s="310"/>
      <c r="D703" s="185" t="s">
        <v>209</v>
      </c>
      <c r="E703" s="185" t="s">
        <v>213</v>
      </c>
      <c r="F703" s="312" t="s">
        <v>398</v>
      </c>
      <c r="G703" s="185" t="s">
        <v>289</v>
      </c>
      <c r="H703" s="185">
        <v>2</v>
      </c>
      <c r="I703" s="187"/>
      <c r="J703" s="187"/>
      <c r="K703" s="187"/>
    </row>
    <row r="704" spans="2:11" ht="14.25" customHeight="1">
      <c r="B704" s="341" t="s">
        <v>399</v>
      </c>
      <c r="C704" s="303"/>
      <c r="D704" s="185" t="s">
        <v>209</v>
      </c>
      <c r="E704" s="185" t="s">
        <v>213</v>
      </c>
      <c r="F704" s="312" t="s">
        <v>400</v>
      </c>
      <c r="G704" s="185"/>
      <c r="H704" s="185"/>
      <c r="I704" s="187">
        <f>I705</f>
        <v>538.8</v>
      </c>
      <c r="J704" s="187">
        <f>J705</f>
        <v>0</v>
      </c>
      <c r="K704" s="187">
        <f>K705</f>
        <v>0</v>
      </c>
    </row>
    <row r="705" spans="2:11" ht="14.25" customHeight="1">
      <c r="B705" s="225" t="s">
        <v>286</v>
      </c>
      <c r="C705" s="303"/>
      <c r="D705" s="185" t="s">
        <v>209</v>
      </c>
      <c r="E705" s="185" t="s">
        <v>213</v>
      </c>
      <c r="F705" s="312" t="s">
        <v>400</v>
      </c>
      <c r="G705" s="185" t="s">
        <v>287</v>
      </c>
      <c r="H705" s="185"/>
      <c r="I705" s="187">
        <f>I706</f>
        <v>538.8</v>
      </c>
      <c r="J705" s="187">
        <f>J706</f>
        <v>0</v>
      </c>
      <c r="K705" s="187">
        <f>K706</f>
        <v>0</v>
      </c>
    </row>
    <row r="706" spans="2:11" ht="14.25" customHeight="1">
      <c r="B706" s="225" t="s">
        <v>288</v>
      </c>
      <c r="C706" s="310"/>
      <c r="D706" s="185" t="s">
        <v>209</v>
      </c>
      <c r="E706" s="185" t="s">
        <v>213</v>
      </c>
      <c r="F706" s="312" t="s">
        <v>400</v>
      </c>
      <c r="G706" s="185" t="s">
        <v>289</v>
      </c>
      <c r="H706" s="185"/>
      <c r="I706" s="187">
        <f>I707</f>
        <v>538.8</v>
      </c>
      <c r="J706" s="187">
        <f>J707</f>
        <v>0</v>
      </c>
      <c r="K706" s="187">
        <f>K707</f>
        <v>0</v>
      </c>
    </row>
    <row r="707" spans="2:11" ht="12.75" customHeight="1">
      <c r="B707" s="226" t="s">
        <v>270</v>
      </c>
      <c r="C707" s="303"/>
      <c r="D707" s="185" t="s">
        <v>209</v>
      </c>
      <c r="E707" s="185" t="s">
        <v>213</v>
      </c>
      <c r="F707" s="312" t="s">
        <v>400</v>
      </c>
      <c r="G707" s="185" t="s">
        <v>289</v>
      </c>
      <c r="H707" s="185" t="s">
        <v>294</v>
      </c>
      <c r="I707" s="187">
        <v>538.8</v>
      </c>
      <c r="J707" s="187"/>
      <c r="K707" s="187"/>
    </row>
    <row r="708" spans="2:11" ht="12.75" customHeight="1" hidden="1">
      <c r="B708" s="341" t="s">
        <v>401</v>
      </c>
      <c r="C708" s="303"/>
      <c r="D708" s="185" t="s">
        <v>209</v>
      </c>
      <c r="E708" s="185" t="s">
        <v>213</v>
      </c>
      <c r="F708" s="312" t="s">
        <v>402</v>
      </c>
      <c r="G708" s="185"/>
      <c r="H708" s="185"/>
      <c r="I708" s="187">
        <f>I709</f>
        <v>0</v>
      </c>
      <c r="J708" s="187">
        <f>J709</f>
        <v>0</v>
      </c>
      <c r="K708" s="187">
        <f>K709</f>
        <v>0</v>
      </c>
    </row>
    <row r="709" spans="2:11" ht="12.75" customHeight="1" hidden="1">
      <c r="B709" s="225" t="s">
        <v>286</v>
      </c>
      <c r="C709" s="303"/>
      <c r="D709" s="185" t="s">
        <v>209</v>
      </c>
      <c r="E709" s="185" t="s">
        <v>213</v>
      </c>
      <c r="F709" s="312" t="s">
        <v>402</v>
      </c>
      <c r="G709" s="185" t="s">
        <v>287</v>
      </c>
      <c r="H709" s="185"/>
      <c r="I709" s="187">
        <f>I710</f>
        <v>0</v>
      </c>
      <c r="J709" s="187">
        <f>J710</f>
        <v>0</v>
      </c>
      <c r="K709" s="187">
        <f>K710</f>
        <v>0</v>
      </c>
    </row>
    <row r="710" spans="2:11" ht="14.25" customHeight="1" hidden="1">
      <c r="B710" s="225" t="s">
        <v>288</v>
      </c>
      <c r="C710" s="303"/>
      <c r="D710" s="185" t="s">
        <v>209</v>
      </c>
      <c r="E710" s="185" t="s">
        <v>213</v>
      </c>
      <c r="F710" s="312" t="s">
        <v>402</v>
      </c>
      <c r="G710" s="185" t="s">
        <v>289</v>
      </c>
      <c r="H710" s="185"/>
      <c r="I710" s="187">
        <f>I711</f>
        <v>0</v>
      </c>
      <c r="J710" s="187">
        <f>J711</f>
        <v>0</v>
      </c>
      <c r="K710" s="187">
        <f>K711</f>
        <v>0</v>
      </c>
    </row>
    <row r="711" spans="2:11" ht="14.25" customHeight="1" hidden="1">
      <c r="B711" s="226" t="s">
        <v>270</v>
      </c>
      <c r="C711" s="303"/>
      <c r="D711" s="185" t="s">
        <v>209</v>
      </c>
      <c r="E711" s="185" t="s">
        <v>213</v>
      </c>
      <c r="F711" s="312" t="s">
        <v>402</v>
      </c>
      <c r="G711" s="185" t="s">
        <v>289</v>
      </c>
      <c r="H711" s="185" t="s">
        <v>294</v>
      </c>
      <c r="I711" s="187"/>
      <c r="J711" s="187"/>
      <c r="K711" s="187"/>
    </row>
    <row r="712" spans="2:11" ht="12.75" customHeight="1" hidden="1">
      <c r="B712" s="341" t="s">
        <v>403</v>
      </c>
      <c r="C712" s="310"/>
      <c r="D712" s="185" t="s">
        <v>209</v>
      </c>
      <c r="E712" s="185" t="s">
        <v>213</v>
      </c>
      <c r="F712" s="312" t="s">
        <v>404</v>
      </c>
      <c r="G712" s="185"/>
      <c r="H712" s="185"/>
      <c r="I712" s="187">
        <f>I713</f>
        <v>0</v>
      </c>
      <c r="J712" s="187">
        <f>J713</f>
        <v>0</v>
      </c>
      <c r="K712" s="187">
        <f>K713</f>
        <v>0</v>
      </c>
    </row>
    <row r="713" spans="2:11" ht="12.75" customHeight="1" hidden="1">
      <c r="B713" s="225" t="s">
        <v>286</v>
      </c>
      <c r="C713" s="310"/>
      <c r="D713" s="185" t="s">
        <v>209</v>
      </c>
      <c r="E713" s="185" t="s">
        <v>213</v>
      </c>
      <c r="F713" s="312" t="s">
        <v>404</v>
      </c>
      <c r="G713" s="185" t="s">
        <v>287</v>
      </c>
      <c r="H713" s="185"/>
      <c r="I713" s="187">
        <f>I714</f>
        <v>0</v>
      </c>
      <c r="J713" s="187">
        <f>J714</f>
        <v>0</v>
      </c>
      <c r="K713" s="187">
        <f>K714</f>
        <v>0</v>
      </c>
    </row>
    <row r="714" spans="2:11" ht="12.75" customHeight="1" hidden="1">
      <c r="B714" s="225" t="s">
        <v>288</v>
      </c>
      <c r="C714" s="310"/>
      <c r="D714" s="185" t="s">
        <v>209</v>
      </c>
      <c r="E714" s="185" t="s">
        <v>213</v>
      </c>
      <c r="F714" s="312" t="s">
        <v>404</v>
      </c>
      <c r="G714" s="185" t="s">
        <v>289</v>
      </c>
      <c r="H714" s="185"/>
      <c r="I714" s="187">
        <f>I715</f>
        <v>0</v>
      </c>
      <c r="J714" s="187">
        <f>J715</f>
        <v>0</v>
      </c>
      <c r="K714" s="187">
        <f>K715</f>
        <v>0</v>
      </c>
    </row>
    <row r="715" spans="2:11" ht="12.75" customHeight="1" hidden="1">
      <c r="B715" s="226" t="s">
        <v>270</v>
      </c>
      <c r="C715" s="321"/>
      <c r="D715" s="185" t="s">
        <v>209</v>
      </c>
      <c r="E715" s="185" t="s">
        <v>213</v>
      </c>
      <c r="F715" s="312" t="s">
        <v>404</v>
      </c>
      <c r="G715" s="185" t="s">
        <v>289</v>
      </c>
      <c r="H715" s="185" t="s">
        <v>294</v>
      </c>
      <c r="I715" s="187"/>
      <c r="J715" s="187"/>
      <c r="K715" s="187"/>
    </row>
    <row r="716" spans="2:11" ht="12.75" customHeight="1" hidden="1">
      <c r="B716" s="346" t="s">
        <v>274</v>
      </c>
      <c r="C716" s="310"/>
      <c r="D716" s="185" t="s">
        <v>209</v>
      </c>
      <c r="E716" s="185" t="s">
        <v>213</v>
      </c>
      <c r="F716" s="90" t="s">
        <v>275</v>
      </c>
      <c r="G716" s="185"/>
      <c r="H716" s="185"/>
      <c r="I716" s="187">
        <f>I717</f>
        <v>0</v>
      </c>
      <c r="J716" s="187">
        <f>J717</f>
        <v>0</v>
      </c>
      <c r="K716" s="187">
        <f>K717</f>
        <v>0</v>
      </c>
    </row>
    <row r="717" spans="2:11" ht="27.75" customHeight="1" hidden="1">
      <c r="B717" s="346" t="s">
        <v>335</v>
      </c>
      <c r="C717" s="310"/>
      <c r="D717" s="185" t="s">
        <v>209</v>
      </c>
      <c r="E717" s="185" t="s">
        <v>213</v>
      </c>
      <c r="F717" s="90" t="s">
        <v>336</v>
      </c>
      <c r="G717" s="185"/>
      <c r="H717" s="185"/>
      <c r="I717" s="187">
        <f>I718</f>
        <v>0</v>
      </c>
      <c r="J717" s="187">
        <f>J718</f>
        <v>0</v>
      </c>
      <c r="K717" s="187">
        <f>K718</f>
        <v>0</v>
      </c>
    </row>
    <row r="718" spans="2:11" ht="12.75" customHeight="1" hidden="1">
      <c r="B718" s="225" t="s">
        <v>286</v>
      </c>
      <c r="C718" s="310"/>
      <c r="D718" s="185" t="s">
        <v>209</v>
      </c>
      <c r="E718" s="185" t="s">
        <v>213</v>
      </c>
      <c r="F718" s="90" t="s">
        <v>336</v>
      </c>
      <c r="G718" s="185" t="s">
        <v>287</v>
      </c>
      <c r="H718" s="185"/>
      <c r="I718" s="187">
        <f>I719</f>
        <v>0</v>
      </c>
      <c r="J718" s="187">
        <f>J719</f>
        <v>0</v>
      </c>
      <c r="K718" s="187">
        <f>K719</f>
        <v>0</v>
      </c>
    </row>
    <row r="719" spans="2:11" ht="12.75" customHeight="1" hidden="1">
      <c r="B719" s="225" t="s">
        <v>288</v>
      </c>
      <c r="C719" s="310"/>
      <c r="D719" s="185" t="s">
        <v>209</v>
      </c>
      <c r="E719" s="185" t="s">
        <v>213</v>
      </c>
      <c r="F719" s="90" t="s">
        <v>336</v>
      </c>
      <c r="G719" s="185" t="s">
        <v>289</v>
      </c>
      <c r="H719" s="185"/>
      <c r="I719" s="187">
        <f>I720</f>
        <v>0</v>
      </c>
      <c r="J719" s="187">
        <f>J720</f>
        <v>0</v>
      </c>
      <c r="K719" s="187">
        <f>K720</f>
        <v>0</v>
      </c>
    </row>
    <row r="720" spans="2:11" ht="12.75" customHeight="1" hidden="1">
      <c r="B720" s="226" t="s">
        <v>270</v>
      </c>
      <c r="C720" s="310"/>
      <c r="D720" s="185" t="s">
        <v>209</v>
      </c>
      <c r="E720" s="185" t="s">
        <v>213</v>
      </c>
      <c r="F720" s="90" t="s">
        <v>336</v>
      </c>
      <c r="G720" s="185" t="s">
        <v>289</v>
      </c>
      <c r="H720" s="185" t="s">
        <v>294</v>
      </c>
      <c r="I720" s="187"/>
      <c r="J720" s="187"/>
      <c r="K720" s="187"/>
    </row>
    <row r="721" spans="2:11" ht="14.25" customHeight="1">
      <c r="B721" s="362" t="s">
        <v>214</v>
      </c>
      <c r="C721" s="310"/>
      <c r="D721" s="308" t="s">
        <v>209</v>
      </c>
      <c r="E721" s="308" t="s">
        <v>215</v>
      </c>
      <c r="F721" s="90"/>
      <c r="G721" s="185"/>
      <c r="H721" s="185"/>
      <c r="I721" s="398">
        <f>I727+I722+I736</f>
        <v>2364.8</v>
      </c>
      <c r="J721" s="398">
        <f>J727+J722</f>
        <v>0</v>
      </c>
      <c r="K721" s="398">
        <f>K727+K722</f>
        <v>0</v>
      </c>
    </row>
    <row r="722" spans="2:11" ht="29.25" customHeight="1">
      <c r="B722" s="399" t="s">
        <v>437</v>
      </c>
      <c r="C722" s="400"/>
      <c r="D722" s="185" t="s">
        <v>209</v>
      </c>
      <c r="E722" s="185" t="s">
        <v>215</v>
      </c>
      <c r="F722" s="90" t="s">
        <v>415</v>
      </c>
      <c r="G722" s="185"/>
      <c r="H722" s="185"/>
      <c r="I722" s="187">
        <f>I723</f>
        <v>20.1</v>
      </c>
      <c r="J722" s="187">
        <f>J723</f>
        <v>0</v>
      </c>
      <c r="K722" s="187">
        <f>K723</f>
        <v>0</v>
      </c>
    </row>
    <row r="723" spans="2:11" ht="28.5">
      <c r="B723" s="401" t="s">
        <v>430</v>
      </c>
      <c r="C723" s="400"/>
      <c r="D723" s="185" t="s">
        <v>209</v>
      </c>
      <c r="E723" s="185" t="s">
        <v>215</v>
      </c>
      <c r="F723" s="90" t="s">
        <v>429</v>
      </c>
      <c r="G723" s="185"/>
      <c r="H723" s="185"/>
      <c r="I723" s="187">
        <f>I724</f>
        <v>20.1</v>
      </c>
      <c r="J723" s="187">
        <f>J724</f>
        <v>0</v>
      </c>
      <c r="K723" s="187">
        <f>K724</f>
        <v>0</v>
      </c>
    </row>
    <row r="724" spans="2:11" ht="14.25">
      <c r="B724" s="401" t="s">
        <v>286</v>
      </c>
      <c r="C724" s="400"/>
      <c r="D724" s="185" t="s">
        <v>209</v>
      </c>
      <c r="E724" s="185" t="s">
        <v>215</v>
      </c>
      <c r="F724" s="90" t="s">
        <v>429</v>
      </c>
      <c r="G724" s="185" t="s">
        <v>287</v>
      </c>
      <c r="H724" s="185"/>
      <c r="I724" s="187">
        <f>I725</f>
        <v>20.1</v>
      </c>
      <c r="J724" s="187">
        <f>J725</f>
        <v>0</v>
      </c>
      <c r="K724" s="187">
        <f>K725</f>
        <v>0</v>
      </c>
    </row>
    <row r="725" spans="2:11" ht="14.25">
      <c r="B725" s="401" t="s">
        <v>288</v>
      </c>
      <c r="C725" s="400"/>
      <c r="D725" s="185" t="s">
        <v>209</v>
      </c>
      <c r="E725" s="185" t="s">
        <v>215</v>
      </c>
      <c r="F725" s="90" t="s">
        <v>429</v>
      </c>
      <c r="G725" s="185" t="s">
        <v>289</v>
      </c>
      <c r="H725" s="185"/>
      <c r="I725" s="187">
        <f>I726</f>
        <v>20.1</v>
      </c>
      <c r="J725" s="187">
        <f>J726</f>
        <v>0</v>
      </c>
      <c r="K725" s="187">
        <f>K726</f>
        <v>0</v>
      </c>
    </row>
    <row r="726" spans="2:12" ht="14.25">
      <c r="B726" s="313" t="s">
        <v>270</v>
      </c>
      <c r="C726" s="400"/>
      <c r="D726" s="185" t="s">
        <v>209</v>
      </c>
      <c r="E726" s="185" t="s">
        <v>215</v>
      </c>
      <c r="F726" s="90" t="s">
        <v>429</v>
      </c>
      <c r="G726" s="185" t="s">
        <v>289</v>
      </c>
      <c r="H726" s="185" t="s">
        <v>294</v>
      </c>
      <c r="I726" s="187">
        <v>20.1</v>
      </c>
      <c r="J726" s="187">
        <v>0</v>
      </c>
      <c r="K726" s="187">
        <v>0</v>
      </c>
      <c r="L726" s="278">
        <v>-642.9</v>
      </c>
    </row>
    <row r="727" spans="2:11" ht="12.75" customHeight="1">
      <c r="B727" s="346" t="s">
        <v>274</v>
      </c>
      <c r="C727" s="310"/>
      <c r="D727" s="185" t="s">
        <v>209</v>
      </c>
      <c r="E727" s="185" t="s">
        <v>215</v>
      </c>
      <c r="F727" s="90" t="s">
        <v>275</v>
      </c>
      <c r="G727" s="185"/>
      <c r="H727" s="185"/>
      <c r="I727" s="187">
        <f>I728+I732</f>
        <v>1144.7</v>
      </c>
      <c r="J727" s="187">
        <f>J728</f>
        <v>0</v>
      </c>
      <c r="K727" s="187">
        <f>K728</f>
        <v>0</v>
      </c>
    </row>
    <row r="728" spans="2:11" ht="27.75" customHeight="1" hidden="1">
      <c r="B728" s="346" t="s">
        <v>335</v>
      </c>
      <c r="C728" s="310"/>
      <c r="D728" s="185" t="s">
        <v>209</v>
      </c>
      <c r="E728" s="185" t="s">
        <v>215</v>
      </c>
      <c r="F728" s="90" t="s">
        <v>336</v>
      </c>
      <c r="G728" s="185"/>
      <c r="H728" s="185"/>
      <c r="I728" s="187">
        <f>I729</f>
        <v>0</v>
      </c>
      <c r="J728" s="187">
        <f>J729</f>
        <v>0</v>
      </c>
      <c r="K728" s="187">
        <f>K729</f>
        <v>0</v>
      </c>
    </row>
    <row r="729" spans="2:11" ht="15.75" customHeight="1" hidden="1">
      <c r="B729" s="225" t="s">
        <v>286</v>
      </c>
      <c r="C729" s="310"/>
      <c r="D729" s="185" t="s">
        <v>209</v>
      </c>
      <c r="E729" s="185" t="s">
        <v>215</v>
      </c>
      <c r="F729" s="90" t="s">
        <v>336</v>
      </c>
      <c r="G729" s="185" t="s">
        <v>287</v>
      </c>
      <c r="H729" s="185"/>
      <c r="I729" s="187">
        <f>I730</f>
        <v>0</v>
      </c>
      <c r="J729" s="187">
        <f>J730</f>
        <v>0</v>
      </c>
      <c r="K729" s="187">
        <f>K730</f>
        <v>0</v>
      </c>
    </row>
    <row r="730" spans="2:11" ht="14.25" customHeight="1" hidden="1">
      <c r="B730" s="225" t="s">
        <v>288</v>
      </c>
      <c r="C730" s="310"/>
      <c r="D730" s="185" t="s">
        <v>209</v>
      </c>
      <c r="E730" s="185" t="s">
        <v>215</v>
      </c>
      <c r="F730" s="90" t="s">
        <v>336</v>
      </c>
      <c r="G730" s="185" t="s">
        <v>289</v>
      </c>
      <c r="H730" s="185"/>
      <c r="I730" s="187">
        <f>I731</f>
        <v>0</v>
      </c>
      <c r="J730" s="187">
        <f>J731</f>
        <v>0</v>
      </c>
      <c r="K730" s="187">
        <f>K731</f>
        <v>0</v>
      </c>
    </row>
    <row r="731" spans="2:11" ht="12.75" customHeight="1" hidden="1">
      <c r="B731" s="226" t="s">
        <v>270</v>
      </c>
      <c r="C731" s="310"/>
      <c r="D731" s="185" t="s">
        <v>209</v>
      </c>
      <c r="E731" s="185" t="s">
        <v>215</v>
      </c>
      <c r="F731" s="90" t="s">
        <v>336</v>
      </c>
      <c r="G731" s="185" t="s">
        <v>289</v>
      </c>
      <c r="H731" s="185" t="s">
        <v>294</v>
      </c>
      <c r="I731" s="187"/>
      <c r="J731" s="187"/>
      <c r="K731" s="187"/>
    </row>
    <row r="732" spans="2:11" ht="12.75" customHeight="1">
      <c r="B732" s="346" t="s">
        <v>214</v>
      </c>
      <c r="C732" s="310"/>
      <c r="D732" s="185" t="s">
        <v>209</v>
      </c>
      <c r="E732" s="185" t="s">
        <v>215</v>
      </c>
      <c r="F732" s="90" t="s">
        <v>432</v>
      </c>
      <c r="G732" s="185"/>
      <c r="H732" s="185"/>
      <c r="I732" s="187">
        <f>I733</f>
        <v>1144.7</v>
      </c>
      <c r="J732" s="187">
        <f>J733</f>
        <v>0</v>
      </c>
      <c r="K732" s="187">
        <f>K733</f>
        <v>0</v>
      </c>
    </row>
    <row r="733" spans="2:11" ht="12.75" customHeight="1">
      <c r="B733" s="225" t="s">
        <v>286</v>
      </c>
      <c r="C733" s="310"/>
      <c r="D733" s="185" t="s">
        <v>209</v>
      </c>
      <c r="E733" s="185" t="s">
        <v>215</v>
      </c>
      <c r="F733" s="90" t="s">
        <v>432</v>
      </c>
      <c r="G733" s="185" t="s">
        <v>287</v>
      </c>
      <c r="H733" s="185"/>
      <c r="I733" s="187">
        <f>I734</f>
        <v>1144.7</v>
      </c>
      <c r="J733" s="187">
        <f>J734</f>
        <v>0</v>
      </c>
      <c r="K733" s="187">
        <f>K734</f>
        <v>0</v>
      </c>
    </row>
    <row r="734" spans="2:11" ht="12.75" customHeight="1">
      <c r="B734" s="225" t="s">
        <v>288</v>
      </c>
      <c r="C734" s="310"/>
      <c r="D734" s="185" t="s">
        <v>209</v>
      </c>
      <c r="E734" s="185" t="s">
        <v>215</v>
      </c>
      <c r="F734" s="90" t="s">
        <v>432</v>
      </c>
      <c r="G734" s="185" t="s">
        <v>289</v>
      </c>
      <c r="H734" s="185"/>
      <c r="I734" s="187">
        <f>I735</f>
        <v>1144.7</v>
      </c>
      <c r="J734" s="187">
        <f>J735</f>
        <v>0</v>
      </c>
      <c r="K734" s="187">
        <f>K735</f>
        <v>0</v>
      </c>
    </row>
    <row r="735" spans="2:11" ht="12.75" customHeight="1">
      <c r="B735" s="226" t="s">
        <v>270</v>
      </c>
      <c r="C735" s="310"/>
      <c r="D735" s="185" t="s">
        <v>209</v>
      </c>
      <c r="E735" s="185" t="s">
        <v>215</v>
      </c>
      <c r="F735" s="90" t="s">
        <v>432</v>
      </c>
      <c r="G735" s="185" t="s">
        <v>289</v>
      </c>
      <c r="H735" s="185" t="s">
        <v>294</v>
      </c>
      <c r="I735" s="187">
        <v>1144.7</v>
      </c>
      <c r="J735" s="187"/>
      <c r="K735" s="187"/>
    </row>
    <row r="736" spans="2:11" ht="14.25">
      <c r="B736" s="224" t="s">
        <v>433</v>
      </c>
      <c r="C736" s="310"/>
      <c r="D736" s="109" t="s">
        <v>209</v>
      </c>
      <c r="E736" s="109" t="s">
        <v>215</v>
      </c>
      <c r="F736" s="159" t="s">
        <v>434</v>
      </c>
      <c r="G736" s="185"/>
      <c r="H736" s="185"/>
      <c r="I736" s="187">
        <f>I737</f>
        <v>1200</v>
      </c>
      <c r="J736" s="187">
        <f>J737</f>
        <v>0</v>
      </c>
      <c r="K736" s="187">
        <f>K737</f>
        <v>0</v>
      </c>
    </row>
    <row r="737" spans="2:11" ht="12.75" customHeight="1">
      <c r="B737" s="225" t="s">
        <v>286</v>
      </c>
      <c r="C737" s="310"/>
      <c r="D737" s="109" t="s">
        <v>209</v>
      </c>
      <c r="E737" s="109" t="s">
        <v>215</v>
      </c>
      <c r="F737" s="159" t="s">
        <v>434</v>
      </c>
      <c r="G737" s="185" t="s">
        <v>287</v>
      </c>
      <c r="H737" s="185"/>
      <c r="I737" s="187">
        <f>I738</f>
        <v>1200</v>
      </c>
      <c r="J737" s="187">
        <f>J738</f>
        <v>0</v>
      </c>
      <c r="K737" s="187">
        <f>K738</f>
        <v>0</v>
      </c>
    </row>
    <row r="738" spans="2:11" ht="12.75" customHeight="1">
      <c r="B738" s="225" t="s">
        <v>288</v>
      </c>
      <c r="C738" s="310"/>
      <c r="D738" s="109" t="s">
        <v>209</v>
      </c>
      <c r="E738" s="109" t="s">
        <v>215</v>
      </c>
      <c r="F738" s="159" t="s">
        <v>434</v>
      </c>
      <c r="G738" s="185" t="s">
        <v>289</v>
      </c>
      <c r="H738" s="185"/>
      <c r="I738" s="187">
        <f>I739</f>
        <v>1200</v>
      </c>
      <c r="J738" s="187">
        <f>J739</f>
        <v>0</v>
      </c>
      <c r="K738" s="187">
        <f>K739</f>
        <v>0</v>
      </c>
    </row>
    <row r="739" spans="2:11" ht="12.75" customHeight="1">
      <c r="B739" s="226" t="s">
        <v>270</v>
      </c>
      <c r="C739" s="310"/>
      <c r="D739" s="109" t="s">
        <v>209</v>
      </c>
      <c r="E739" s="109" t="s">
        <v>215</v>
      </c>
      <c r="F739" s="159" t="s">
        <v>434</v>
      </c>
      <c r="G739" s="185" t="s">
        <v>289</v>
      </c>
      <c r="H739" s="185" t="s">
        <v>294</v>
      </c>
      <c r="I739" s="187">
        <v>1200</v>
      </c>
      <c r="J739" s="187"/>
      <c r="K739" s="187"/>
    </row>
    <row r="740" spans="2:11" ht="12.75" customHeight="1">
      <c r="B740" s="327" t="s">
        <v>216</v>
      </c>
      <c r="C740" s="310"/>
      <c r="D740" s="308" t="s">
        <v>209</v>
      </c>
      <c r="E740" s="308" t="s">
        <v>217</v>
      </c>
      <c r="F740" s="90"/>
      <c r="G740" s="185"/>
      <c r="H740" s="185"/>
      <c r="I740" s="187">
        <f>I741+I752</f>
        <v>2549.6000000000004</v>
      </c>
      <c r="J740" s="187">
        <f>J741</f>
        <v>1878.3</v>
      </c>
      <c r="K740" s="187">
        <f>K741</f>
        <v>2078.2999999999997</v>
      </c>
    </row>
    <row r="741" spans="2:11" ht="12.75" customHeight="1">
      <c r="B741" s="226" t="s">
        <v>274</v>
      </c>
      <c r="C741" s="310"/>
      <c r="D741" s="185" t="s">
        <v>209</v>
      </c>
      <c r="E741" s="185" t="s">
        <v>217</v>
      </c>
      <c r="F741" s="90" t="s">
        <v>301</v>
      </c>
      <c r="G741" s="185"/>
      <c r="H741" s="185"/>
      <c r="I741" s="187">
        <f>I742</f>
        <v>2493.3</v>
      </c>
      <c r="J741" s="187">
        <f>J742</f>
        <v>1878.3</v>
      </c>
      <c r="K741" s="187">
        <f>K742</f>
        <v>2078.2999999999997</v>
      </c>
    </row>
    <row r="742" spans="2:11" ht="14.25" customHeight="1">
      <c r="B742" s="311" t="s">
        <v>300</v>
      </c>
      <c r="C742" s="317"/>
      <c r="D742" s="185" t="s">
        <v>209</v>
      </c>
      <c r="E742" s="185" t="s">
        <v>217</v>
      </c>
      <c r="F742" s="90" t="s">
        <v>301</v>
      </c>
      <c r="G742" s="185"/>
      <c r="H742" s="185"/>
      <c r="I742" s="187">
        <f>I745+I748+I751</f>
        <v>2493.3</v>
      </c>
      <c r="J742" s="187">
        <f>J745+J748+J751</f>
        <v>1878.3</v>
      </c>
      <c r="K742" s="187">
        <f>K745+K748+K751</f>
        <v>2078.2999999999997</v>
      </c>
    </row>
    <row r="743" spans="2:11" ht="40.5" customHeight="1">
      <c r="B743" s="313" t="s">
        <v>278</v>
      </c>
      <c r="C743" s="310"/>
      <c r="D743" s="185" t="s">
        <v>209</v>
      </c>
      <c r="E743" s="185" t="s">
        <v>217</v>
      </c>
      <c r="F743" s="90" t="s">
        <v>301</v>
      </c>
      <c r="G743" s="185" t="s">
        <v>279</v>
      </c>
      <c r="H743" s="185"/>
      <c r="I743" s="187">
        <f>I744</f>
        <v>2269</v>
      </c>
      <c r="J743" s="187">
        <f>J744</f>
        <v>1852.6</v>
      </c>
      <c r="K743" s="187">
        <f>K744</f>
        <v>2052.6</v>
      </c>
    </row>
    <row r="744" spans="2:11" ht="12.75" customHeight="1">
      <c r="B744" s="226" t="s">
        <v>280</v>
      </c>
      <c r="C744" s="310"/>
      <c r="D744" s="185" t="s">
        <v>209</v>
      </c>
      <c r="E744" s="185" t="s">
        <v>217</v>
      </c>
      <c r="F744" s="90" t="s">
        <v>301</v>
      </c>
      <c r="G744" s="185" t="s">
        <v>281</v>
      </c>
      <c r="H744" s="185"/>
      <c r="I744" s="187">
        <f>I745</f>
        <v>2269</v>
      </c>
      <c r="J744" s="187">
        <f>J745</f>
        <v>1852.6</v>
      </c>
      <c r="K744" s="187">
        <f>K745</f>
        <v>2052.6</v>
      </c>
    </row>
    <row r="745" spans="2:12" ht="14.25" customHeight="1">
      <c r="B745" s="226" t="s">
        <v>270</v>
      </c>
      <c r="C745" s="321"/>
      <c r="D745" s="185" t="s">
        <v>209</v>
      </c>
      <c r="E745" s="185" t="s">
        <v>217</v>
      </c>
      <c r="F745" s="90" t="s">
        <v>301</v>
      </c>
      <c r="G745" s="185" t="s">
        <v>281</v>
      </c>
      <c r="H745" s="185">
        <v>2</v>
      </c>
      <c r="I745" s="187">
        <v>2269</v>
      </c>
      <c r="J745" s="187">
        <v>1852.6</v>
      </c>
      <c r="K745" s="187">
        <v>2052.6</v>
      </c>
      <c r="L745" s="278">
        <v>45.8</v>
      </c>
    </row>
    <row r="746" spans="2:11" ht="12.75" customHeight="1">
      <c r="B746" s="225" t="s">
        <v>286</v>
      </c>
      <c r="C746" s="321"/>
      <c r="D746" s="185" t="s">
        <v>209</v>
      </c>
      <c r="E746" s="185" t="s">
        <v>217</v>
      </c>
      <c r="F746" s="90" t="s">
        <v>301</v>
      </c>
      <c r="G746" s="185" t="s">
        <v>287</v>
      </c>
      <c r="H746" s="185"/>
      <c r="I746" s="187">
        <f>I747</f>
        <v>215.5</v>
      </c>
      <c r="J746" s="187">
        <f>J747</f>
        <v>25.7</v>
      </c>
      <c r="K746" s="187">
        <f>K747</f>
        <v>25.7</v>
      </c>
    </row>
    <row r="747" spans="2:11" ht="12.75" customHeight="1">
      <c r="B747" s="225" t="s">
        <v>288</v>
      </c>
      <c r="C747" s="321"/>
      <c r="D747" s="185" t="s">
        <v>209</v>
      </c>
      <c r="E747" s="185" t="s">
        <v>217</v>
      </c>
      <c r="F747" s="90" t="s">
        <v>301</v>
      </c>
      <c r="G747" s="185" t="s">
        <v>289</v>
      </c>
      <c r="H747" s="185"/>
      <c r="I747" s="187">
        <f>I748</f>
        <v>215.5</v>
      </c>
      <c r="J747" s="187">
        <f>J748</f>
        <v>25.7</v>
      </c>
      <c r="K747" s="187">
        <f>K748</f>
        <v>25.7</v>
      </c>
    </row>
    <row r="748" spans="2:11" ht="12.75" customHeight="1">
      <c r="B748" s="226" t="s">
        <v>270</v>
      </c>
      <c r="C748" s="321"/>
      <c r="D748" s="185" t="s">
        <v>209</v>
      </c>
      <c r="E748" s="185" t="s">
        <v>217</v>
      </c>
      <c r="F748" s="90" t="s">
        <v>301</v>
      </c>
      <c r="G748" s="185" t="s">
        <v>289</v>
      </c>
      <c r="H748" s="185">
        <v>2</v>
      </c>
      <c r="I748" s="187">
        <f>187.5+28</f>
        <v>215.5</v>
      </c>
      <c r="J748" s="187">
        <v>25.7</v>
      </c>
      <c r="K748" s="187">
        <v>25.7</v>
      </c>
    </row>
    <row r="749" spans="2:11" ht="12.75" customHeight="1">
      <c r="B749" s="314" t="s">
        <v>290</v>
      </c>
      <c r="C749" s="321"/>
      <c r="D749" s="185" t="s">
        <v>209</v>
      </c>
      <c r="E749" s="185" t="s">
        <v>217</v>
      </c>
      <c r="F749" s="90" t="s">
        <v>301</v>
      </c>
      <c r="G749" s="315">
        <v>800</v>
      </c>
      <c r="H749" s="319"/>
      <c r="I749" s="187">
        <f>I750</f>
        <v>8.8</v>
      </c>
      <c r="J749" s="187">
        <f>J750</f>
        <v>0</v>
      </c>
      <c r="K749" s="187">
        <f>K750</f>
        <v>0</v>
      </c>
    </row>
    <row r="750" spans="2:11" ht="12.75" customHeight="1">
      <c r="B750" s="314" t="s">
        <v>292</v>
      </c>
      <c r="C750" s="321"/>
      <c r="D750" s="185" t="s">
        <v>209</v>
      </c>
      <c r="E750" s="185" t="s">
        <v>217</v>
      </c>
      <c r="F750" s="90" t="s">
        <v>301</v>
      </c>
      <c r="G750" s="315">
        <v>850</v>
      </c>
      <c r="H750" s="319"/>
      <c r="I750" s="187">
        <f>I751</f>
        <v>8.8</v>
      </c>
      <c r="J750" s="187">
        <f>J751</f>
        <v>0</v>
      </c>
      <c r="K750" s="187">
        <f>K751</f>
        <v>0</v>
      </c>
    </row>
    <row r="751" spans="2:11" ht="14.25" customHeight="1">
      <c r="B751" s="314" t="s">
        <v>270</v>
      </c>
      <c r="C751" s="321"/>
      <c r="D751" s="185" t="s">
        <v>209</v>
      </c>
      <c r="E751" s="185" t="s">
        <v>217</v>
      </c>
      <c r="F751" s="90" t="s">
        <v>301</v>
      </c>
      <c r="G751" s="315">
        <v>850</v>
      </c>
      <c r="H751" s="315">
        <v>2</v>
      </c>
      <c r="I751" s="187">
        <v>8.8</v>
      </c>
      <c r="J751" s="187"/>
      <c r="K751" s="187"/>
    </row>
    <row r="752" spans="2:11" ht="41.25" customHeight="1">
      <c r="B752" s="316" t="s">
        <v>282</v>
      </c>
      <c r="C752" s="402"/>
      <c r="D752" s="185" t="s">
        <v>209</v>
      </c>
      <c r="E752" s="185" t="s">
        <v>217</v>
      </c>
      <c r="F752" s="90" t="s">
        <v>283</v>
      </c>
      <c r="G752" s="403"/>
      <c r="H752" s="403"/>
      <c r="I752" s="404">
        <f>I753</f>
        <v>56.3</v>
      </c>
      <c r="J752" s="404">
        <f>J753</f>
        <v>0</v>
      </c>
      <c r="K752" s="404">
        <f>K753</f>
        <v>0</v>
      </c>
    </row>
    <row r="753" spans="2:11" ht="41.25" customHeight="1">
      <c r="B753" s="189" t="s">
        <v>278</v>
      </c>
      <c r="C753" s="402"/>
      <c r="D753" s="185" t="s">
        <v>209</v>
      </c>
      <c r="E753" s="185" t="s">
        <v>217</v>
      </c>
      <c r="F753" s="90" t="s">
        <v>283</v>
      </c>
      <c r="G753" s="185" t="s">
        <v>279</v>
      </c>
      <c r="H753" s="185"/>
      <c r="I753" s="404">
        <f>I754</f>
        <v>56.3</v>
      </c>
      <c r="J753" s="404">
        <f>J754</f>
        <v>0</v>
      </c>
      <c r="K753" s="404">
        <f>K754</f>
        <v>0</v>
      </c>
    </row>
    <row r="754" spans="2:11" ht="14.25" customHeight="1">
      <c r="B754" s="226" t="s">
        <v>280</v>
      </c>
      <c r="C754" s="321"/>
      <c r="D754" s="185" t="s">
        <v>209</v>
      </c>
      <c r="E754" s="185" t="s">
        <v>217</v>
      </c>
      <c r="F754" s="90" t="s">
        <v>283</v>
      </c>
      <c r="G754" s="185" t="s">
        <v>281</v>
      </c>
      <c r="H754" s="185"/>
      <c r="I754" s="187">
        <f>I755</f>
        <v>56.3</v>
      </c>
      <c r="J754" s="187">
        <f>J755</f>
        <v>0</v>
      </c>
      <c r="K754" s="187">
        <f>K755</f>
        <v>0</v>
      </c>
    </row>
    <row r="755" spans="2:11" ht="14.25" customHeight="1">
      <c r="B755" s="226" t="s">
        <v>271</v>
      </c>
      <c r="C755" s="321"/>
      <c r="D755" s="185" t="s">
        <v>209</v>
      </c>
      <c r="E755" s="185" t="s">
        <v>217</v>
      </c>
      <c r="F755" s="90" t="s">
        <v>283</v>
      </c>
      <c r="G755" s="185" t="s">
        <v>281</v>
      </c>
      <c r="H755" s="185" t="s">
        <v>326</v>
      </c>
      <c r="I755" s="187">
        <v>56.3</v>
      </c>
      <c r="J755" s="187"/>
      <c r="K755" s="187"/>
    </row>
    <row r="756" spans="1:66" s="393" customFormat="1" ht="14.25" customHeight="1" hidden="1">
      <c r="A756" s="391"/>
      <c r="B756" s="381" t="s">
        <v>218</v>
      </c>
      <c r="C756" s="374"/>
      <c r="D756" s="305" t="s">
        <v>219</v>
      </c>
      <c r="E756" s="305"/>
      <c r="F756" s="365"/>
      <c r="G756" s="382"/>
      <c r="H756" s="382"/>
      <c r="I756" s="298">
        <f>I757</f>
        <v>0</v>
      </c>
      <c r="J756" s="298">
        <f>J757</f>
        <v>0</v>
      </c>
      <c r="K756" s="298">
        <f>K757</f>
        <v>0</v>
      </c>
      <c r="L756" s="278"/>
      <c r="M756" s="278"/>
      <c r="N756" s="278"/>
      <c r="O756" s="278"/>
      <c r="P756" s="278"/>
      <c r="Q756" s="278"/>
      <c r="R756" s="278"/>
      <c r="S756" s="278"/>
      <c r="T756" s="278"/>
      <c r="U756" s="278"/>
      <c r="V756" s="278"/>
      <c r="W756" s="278"/>
      <c r="X756" s="278"/>
      <c r="Y756" s="278"/>
      <c r="Z756" s="278"/>
      <c r="AA756" s="278"/>
      <c r="AB756" s="278"/>
      <c r="AC756" s="278"/>
      <c r="AD756" s="278"/>
      <c r="AE756" s="278"/>
      <c r="AF756" s="391"/>
      <c r="AG756" s="391"/>
      <c r="AH756" s="391"/>
      <c r="AI756" s="391"/>
      <c r="AJ756" s="391"/>
      <c r="AK756" s="391"/>
      <c r="AL756" s="391"/>
      <c r="AM756" s="391"/>
      <c r="AN756" s="391"/>
      <c r="AO756" s="391"/>
      <c r="AP756" s="391"/>
      <c r="AQ756" s="391"/>
      <c r="AR756" s="391"/>
      <c r="AS756" s="391"/>
      <c r="AT756" s="391"/>
      <c r="AU756" s="391"/>
      <c r="AV756" s="391"/>
      <c r="AW756" s="391"/>
      <c r="AX756" s="391"/>
      <c r="AY756" s="391"/>
      <c r="AZ756" s="391"/>
      <c r="BA756" s="391"/>
      <c r="BB756" s="391"/>
      <c r="BC756" s="391"/>
      <c r="BD756" s="391"/>
      <c r="BE756" s="391"/>
      <c r="BF756" s="391"/>
      <c r="BG756" s="391"/>
      <c r="BH756" s="391"/>
      <c r="BI756" s="391"/>
      <c r="BJ756" s="391"/>
      <c r="BK756" s="391"/>
      <c r="BL756" s="391"/>
      <c r="BM756" s="391"/>
      <c r="BN756" s="391"/>
    </row>
    <row r="757" spans="1:66" s="410" customFormat="1" ht="14.25" customHeight="1" hidden="1">
      <c r="A757" s="405"/>
      <c r="B757" s="406" t="s">
        <v>220</v>
      </c>
      <c r="C757" s="407"/>
      <c r="D757" s="308" t="s">
        <v>219</v>
      </c>
      <c r="E757" s="308" t="s">
        <v>221</v>
      </c>
      <c r="F757" s="408"/>
      <c r="G757" s="409"/>
      <c r="H757" s="409"/>
      <c r="I757" s="363">
        <f>I759+I762</f>
        <v>0</v>
      </c>
      <c r="J757" s="363">
        <f>J759</f>
        <v>0</v>
      </c>
      <c r="K757" s="363">
        <f>K759</f>
        <v>0</v>
      </c>
      <c r="L757" s="278"/>
      <c r="M757" s="278"/>
      <c r="N757" s="278"/>
      <c r="O757" s="278"/>
      <c r="P757" s="278"/>
      <c r="Q757" s="278"/>
      <c r="R757" s="278"/>
      <c r="S757" s="278"/>
      <c r="T757" s="278"/>
      <c r="U757" s="278"/>
      <c r="V757" s="278"/>
      <c r="W757" s="278"/>
      <c r="X757" s="278"/>
      <c r="Y757" s="278"/>
      <c r="Z757" s="278"/>
      <c r="AA757" s="278"/>
      <c r="AB757" s="278"/>
      <c r="AC757" s="278"/>
      <c r="AD757" s="278"/>
      <c r="AE757" s="278"/>
      <c r="AF757" s="405"/>
      <c r="AG757" s="405"/>
      <c r="AH757" s="405"/>
      <c r="AI757" s="405"/>
      <c r="AJ757" s="405"/>
      <c r="AK757" s="405"/>
      <c r="AL757" s="405"/>
      <c r="AM757" s="405"/>
      <c r="AN757" s="405"/>
      <c r="AO757" s="405"/>
      <c r="AP757" s="405"/>
      <c r="AQ757" s="405"/>
      <c r="AR757" s="405"/>
      <c r="AS757" s="405"/>
      <c r="AT757" s="405"/>
      <c r="AU757" s="405"/>
      <c r="AV757" s="405"/>
      <c r="AW757" s="405"/>
      <c r="AX757" s="405"/>
      <c r="AY757" s="405"/>
      <c r="AZ757" s="405"/>
      <c r="BA757" s="405"/>
      <c r="BB757" s="405"/>
      <c r="BC757" s="405"/>
      <c r="BD757" s="405"/>
      <c r="BE757" s="405"/>
      <c r="BF757" s="405"/>
      <c r="BG757" s="405"/>
      <c r="BH757" s="405"/>
      <c r="BI757" s="405"/>
      <c r="BJ757" s="405"/>
      <c r="BK757" s="405"/>
      <c r="BL757" s="405"/>
      <c r="BM757" s="405"/>
      <c r="BN757" s="405"/>
    </row>
    <row r="758" spans="1:66" s="410" customFormat="1" ht="28.5" customHeight="1" hidden="1">
      <c r="A758" s="405"/>
      <c r="B758" s="378" t="s">
        <v>437</v>
      </c>
      <c r="C758" s="407"/>
      <c r="D758" s="185" t="s">
        <v>219</v>
      </c>
      <c r="E758" s="185" t="s">
        <v>221</v>
      </c>
      <c r="F758" s="90" t="s">
        <v>415</v>
      </c>
      <c r="G758" s="315"/>
      <c r="H758" s="315"/>
      <c r="I758" s="187">
        <f>I759</f>
        <v>0</v>
      </c>
      <c r="J758" s="187">
        <f>J759</f>
        <v>0</v>
      </c>
      <c r="K758" s="187">
        <f>K759</f>
        <v>0</v>
      </c>
      <c r="L758" s="278"/>
      <c r="M758" s="278"/>
      <c r="N758" s="278"/>
      <c r="O758" s="278"/>
      <c r="P758" s="278"/>
      <c r="Q758" s="278"/>
      <c r="R758" s="278"/>
      <c r="S758" s="278"/>
      <c r="T758" s="278"/>
      <c r="U758" s="278"/>
      <c r="V758" s="278"/>
      <c r="W758" s="278"/>
      <c r="X758" s="278"/>
      <c r="Y758" s="278"/>
      <c r="Z758" s="278"/>
      <c r="AA758" s="278"/>
      <c r="AB758" s="278"/>
      <c r="AC758" s="278"/>
      <c r="AD758" s="278"/>
      <c r="AE758" s="278"/>
      <c r="AF758" s="405"/>
      <c r="AG758" s="405"/>
      <c r="AH758" s="405"/>
      <c r="AI758" s="405"/>
      <c r="AJ758" s="405"/>
      <c r="AK758" s="405"/>
      <c r="AL758" s="405"/>
      <c r="AM758" s="405"/>
      <c r="AN758" s="405"/>
      <c r="AO758" s="405"/>
      <c r="AP758" s="405"/>
      <c r="AQ758" s="405"/>
      <c r="AR758" s="405"/>
      <c r="AS758" s="405"/>
      <c r="AT758" s="405"/>
      <c r="AU758" s="405"/>
      <c r="AV758" s="405"/>
      <c r="AW758" s="405"/>
      <c r="AX758" s="405"/>
      <c r="AY758" s="405"/>
      <c r="AZ758" s="405"/>
      <c r="BA758" s="405"/>
      <c r="BB758" s="405"/>
      <c r="BC758" s="405"/>
      <c r="BD758" s="405"/>
      <c r="BE758" s="405"/>
      <c r="BF758" s="405"/>
      <c r="BG758" s="405"/>
      <c r="BH758" s="405"/>
      <c r="BI758" s="405"/>
      <c r="BJ758" s="405"/>
      <c r="BK758" s="405"/>
      <c r="BL758" s="405"/>
      <c r="BM758" s="405"/>
      <c r="BN758" s="405"/>
    </row>
    <row r="759" spans="2:11" ht="28.5" customHeight="1" hidden="1">
      <c r="B759" s="411" t="s">
        <v>438</v>
      </c>
      <c r="C759" s="321"/>
      <c r="D759" s="185" t="s">
        <v>219</v>
      </c>
      <c r="E759" s="185" t="s">
        <v>221</v>
      </c>
      <c r="F759" s="90" t="s">
        <v>439</v>
      </c>
      <c r="G759" s="315"/>
      <c r="H759" s="315"/>
      <c r="I759" s="187">
        <f>I760</f>
        <v>0</v>
      </c>
      <c r="J759" s="187">
        <f>J760</f>
        <v>0</v>
      </c>
      <c r="K759" s="187">
        <f>K760</f>
        <v>0</v>
      </c>
    </row>
    <row r="760" spans="2:11" ht="14.25" customHeight="1" hidden="1">
      <c r="B760" s="225" t="s">
        <v>286</v>
      </c>
      <c r="C760" s="321"/>
      <c r="D760" s="185" t="s">
        <v>219</v>
      </c>
      <c r="E760" s="185" t="s">
        <v>221</v>
      </c>
      <c r="F760" s="90" t="s">
        <v>439</v>
      </c>
      <c r="G760" s="315">
        <v>200</v>
      </c>
      <c r="H760" s="315"/>
      <c r="I760" s="187">
        <f>I761</f>
        <v>0</v>
      </c>
      <c r="J760" s="187">
        <f>J761</f>
        <v>0</v>
      </c>
      <c r="K760" s="187">
        <f>K761</f>
        <v>0</v>
      </c>
    </row>
    <row r="761" spans="2:11" ht="14.25" customHeight="1" hidden="1">
      <c r="B761" s="225" t="s">
        <v>288</v>
      </c>
      <c r="C761" s="321"/>
      <c r="D761" s="185" t="s">
        <v>219</v>
      </c>
      <c r="E761" s="185" t="s">
        <v>221</v>
      </c>
      <c r="F761" s="90" t="s">
        <v>439</v>
      </c>
      <c r="G761" s="315">
        <v>240</v>
      </c>
      <c r="H761" s="315"/>
      <c r="I761" s="187">
        <f>I763</f>
        <v>0</v>
      </c>
      <c r="J761" s="187">
        <f>J763</f>
        <v>0</v>
      </c>
      <c r="K761" s="187">
        <f>K763</f>
        <v>0</v>
      </c>
    </row>
    <row r="762" spans="2:11" ht="14.25" customHeight="1" hidden="1">
      <c r="B762" s="226" t="s">
        <v>270</v>
      </c>
      <c r="C762" s="321"/>
      <c r="D762" s="185" t="s">
        <v>219</v>
      </c>
      <c r="E762" s="185" t="s">
        <v>221</v>
      </c>
      <c r="F762" s="90" t="s">
        <v>439</v>
      </c>
      <c r="G762" s="315">
        <v>240</v>
      </c>
      <c r="H762" s="315">
        <v>2</v>
      </c>
      <c r="I762" s="187"/>
      <c r="J762" s="187"/>
      <c r="K762" s="187"/>
    </row>
    <row r="763" spans="2:11" ht="14.25" customHeight="1" hidden="1">
      <c r="B763" s="226" t="s">
        <v>271</v>
      </c>
      <c r="C763" s="321"/>
      <c r="D763" s="185" t="s">
        <v>219</v>
      </c>
      <c r="E763" s="185" t="s">
        <v>221</v>
      </c>
      <c r="F763" s="90" t="s">
        <v>439</v>
      </c>
      <c r="G763" s="315">
        <v>240</v>
      </c>
      <c r="H763" s="315">
        <v>3</v>
      </c>
      <c r="I763" s="187"/>
      <c r="J763" s="187"/>
      <c r="K763" s="187"/>
    </row>
    <row r="764" spans="2:15" ht="31.5" customHeight="1">
      <c r="B764" s="412" t="s">
        <v>627</v>
      </c>
      <c r="C764" s="374">
        <v>907</v>
      </c>
      <c r="D764" s="305"/>
      <c r="E764" s="305"/>
      <c r="F764" s="413"/>
      <c r="G764" s="305"/>
      <c r="H764" s="305"/>
      <c r="I764" s="298">
        <f>I770+I801+I969+I987</f>
        <v>174341</v>
      </c>
      <c r="J764" s="298">
        <f>J770+J801+J969+J987</f>
        <v>148690.7</v>
      </c>
      <c r="K764" s="298">
        <f>K770+K801+K969+K987</f>
        <v>145217.50000000003</v>
      </c>
      <c r="L764" s="278">
        <f>L838+L843+L844+L824+L887+L935+L876+L783+L800+L962+L775+L968+L986+L814+L854+L948+L959</f>
        <v>10994.8</v>
      </c>
      <c r="N764" s="278">
        <f>L800</f>
        <v>60</v>
      </c>
      <c r="O764" s="278">
        <v>2</v>
      </c>
    </row>
    <row r="765" spans="2:11" ht="14.25" customHeight="1" hidden="1">
      <c r="B765" s="295" t="s">
        <v>269</v>
      </c>
      <c r="C765" s="374"/>
      <c r="D765" s="305"/>
      <c r="E765" s="305"/>
      <c r="F765" s="413"/>
      <c r="G765" s="305"/>
      <c r="H765" s="305" t="s">
        <v>525</v>
      </c>
      <c r="I765" s="298"/>
      <c r="J765" s="298"/>
      <c r="K765" s="298"/>
    </row>
    <row r="766" spans="2:15" ht="14.25" customHeight="1">
      <c r="B766" s="295" t="s">
        <v>270</v>
      </c>
      <c r="C766" s="374"/>
      <c r="D766" s="305"/>
      <c r="E766" s="305"/>
      <c r="F766" s="413"/>
      <c r="G766" s="305"/>
      <c r="H766" s="305" t="s">
        <v>294</v>
      </c>
      <c r="I766" s="298">
        <f>I790+I809+I838+I844+I848+I870+I876+I902+I930+I941+I948+I951+I954+I959+I962+I974+I981+I992+I998+I797+I935+I995+I833+I906+I909+I912+I915+I779+I894+I887+I824+I965+I800</f>
        <v>60591.49999999999</v>
      </c>
      <c r="J766" s="298">
        <f>J790+J809+J838+J844+J848+J870+J876+J902+J930+J941+J948+J951+J954+J959+J962+J974+J981+J992+J998+J797+J935+J995+J833+J906+J909+J912+J915+J779+J894+J887+J824+J919</f>
        <v>52732.6</v>
      </c>
      <c r="K766" s="298">
        <f>K790+K809+K838+K844+K848+K870+K876+K902+K930+K941+K948+K951+K954+K959+K962+K974+K981+K992+K998+K797+K935+K995+K833+K906+K909+K912+K915+K779+K894+K887+K824</f>
        <v>52299.7</v>
      </c>
      <c r="N766" s="278">
        <f>L783+L775+L814+L854++L986</f>
        <v>10835.3</v>
      </c>
      <c r="O766" s="278">
        <v>3</v>
      </c>
    </row>
    <row r="767" spans="2:15" ht="14.25" customHeight="1">
      <c r="B767" s="295" t="s">
        <v>271</v>
      </c>
      <c r="C767" s="374"/>
      <c r="D767" s="305"/>
      <c r="E767" s="305"/>
      <c r="F767" s="413"/>
      <c r="G767" s="305"/>
      <c r="H767" s="305" t="s">
        <v>326</v>
      </c>
      <c r="I767" s="298">
        <f>I783+I786+I814+I819+I843+I849+I854+I859+I871+I877+I882+I982+I986+I936+I968+I775+I895</f>
        <v>98099.59999999998</v>
      </c>
      <c r="J767" s="298">
        <f>J783+J786+J814+J819+J843+J849+J854+J859+J871+J877+J882+J982+J986+J936+J968+J775+J895+J920</f>
        <v>82938.49999999999</v>
      </c>
      <c r="K767" s="298">
        <f>K783+K786+K814+K819+K843+K849+K854+K859+K871+K877+K882+K982+K986+K936+K968+K775+K895</f>
        <v>81087.09999999999</v>
      </c>
      <c r="O767" s="278">
        <v>4</v>
      </c>
    </row>
    <row r="768" spans="2:11" ht="14.25" customHeight="1">
      <c r="B768" s="295" t="s">
        <v>272</v>
      </c>
      <c r="C768" s="374"/>
      <c r="D768" s="305"/>
      <c r="E768" s="305"/>
      <c r="F768" s="413"/>
      <c r="G768" s="305"/>
      <c r="H768" s="305" t="s">
        <v>304</v>
      </c>
      <c r="I768" s="298">
        <f>I850+I878+I865+I896</f>
        <v>15649.900000000001</v>
      </c>
      <c r="J768" s="298">
        <f>J850+J878+J865+J896+J921</f>
        <v>13019.599999999999</v>
      </c>
      <c r="K768" s="298">
        <f>K850+K878+K865+K896+K921</f>
        <v>11830.7</v>
      </c>
    </row>
    <row r="769" spans="2:11" ht="14.25" customHeight="1" hidden="1">
      <c r="B769" s="295" t="s">
        <v>273</v>
      </c>
      <c r="C769" s="374"/>
      <c r="D769" s="305"/>
      <c r="E769" s="305"/>
      <c r="F769" s="413"/>
      <c r="G769" s="305"/>
      <c r="H769" s="305" t="s">
        <v>526</v>
      </c>
      <c r="I769" s="298"/>
      <c r="J769" s="298"/>
      <c r="K769" s="298"/>
    </row>
    <row r="770" spans="2:11" ht="12.75" customHeight="1">
      <c r="B770" s="299" t="s">
        <v>182</v>
      </c>
      <c r="C770" s="321"/>
      <c r="D770" s="305" t="s">
        <v>183</v>
      </c>
      <c r="E770" s="305"/>
      <c r="F770" s="413"/>
      <c r="G770" s="305"/>
      <c r="H770" s="305"/>
      <c r="I770" s="298">
        <f>I771</f>
        <v>609</v>
      </c>
      <c r="J770" s="298">
        <f>J771</f>
        <v>406.2</v>
      </c>
      <c r="K770" s="298">
        <f>K771</f>
        <v>406.2</v>
      </c>
    </row>
    <row r="771" spans="2:11" ht="12.75" customHeight="1">
      <c r="B771" s="318" t="s">
        <v>196</v>
      </c>
      <c r="C771" s="321"/>
      <c r="D771" s="308" t="s">
        <v>183</v>
      </c>
      <c r="E771" s="308" t="s">
        <v>197</v>
      </c>
      <c r="F771" s="414"/>
      <c r="G771" s="185"/>
      <c r="H771" s="185"/>
      <c r="I771" s="187">
        <f>I780+I787+I791+I772+I776</f>
        <v>609</v>
      </c>
      <c r="J771" s="187">
        <f>J780+J787</f>
        <v>406.2</v>
      </c>
      <c r="K771" s="187">
        <f>K780+K787</f>
        <v>406.2</v>
      </c>
    </row>
    <row r="772" spans="2:11" ht="42.75" customHeight="1">
      <c r="B772" s="316" t="s">
        <v>282</v>
      </c>
      <c r="C772" s="321"/>
      <c r="D772" s="185" t="s">
        <v>183</v>
      </c>
      <c r="E772" s="185" t="s">
        <v>197</v>
      </c>
      <c r="F772" s="312" t="s">
        <v>283</v>
      </c>
      <c r="G772" s="185"/>
      <c r="H772" s="185"/>
      <c r="I772" s="187">
        <f>I773</f>
        <v>12.4</v>
      </c>
      <c r="J772" s="187">
        <f>J773</f>
        <v>0</v>
      </c>
      <c r="K772" s="187">
        <f>K773</f>
        <v>0</v>
      </c>
    </row>
    <row r="773" spans="2:11" ht="41.25" customHeight="1">
      <c r="B773" s="189" t="s">
        <v>278</v>
      </c>
      <c r="C773" s="321"/>
      <c r="D773" s="185" t="s">
        <v>183</v>
      </c>
      <c r="E773" s="185" t="s">
        <v>197</v>
      </c>
      <c r="F773" s="312" t="s">
        <v>283</v>
      </c>
      <c r="G773" s="185" t="s">
        <v>279</v>
      </c>
      <c r="H773" s="185"/>
      <c r="I773" s="187">
        <f>I774</f>
        <v>12.4</v>
      </c>
      <c r="J773" s="187">
        <f>J774</f>
        <v>0</v>
      </c>
      <c r="K773" s="187">
        <f>K774</f>
        <v>0</v>
      </c>
    </row>
    <row r="774" spans="2:11" ht="14.25" customHeight="1">
      <c r="B774" s="189" t="s">
        <v>280</v>
      </c>
      <c r="C774" s="321"/>
      <c r="D774" s="185" t="s">
        <v>183</v>
      </c>
      <c r="E774" s="185" t="s">
        <v>197</v>
      </c>
      <c r="F774" s="312" t="s">
        <v>283</v>
      </c>
      <c r="G774" s="185" t="s">
        <v>281</v>
      </c>
      <c r="H774" s="185"/>
      <c r="I774" s="187">
        <f>I775</f>
        <v>12.4</v>
      </c>
      <c r="J774" s="187">
        <f>J775</f>
        <v>0</v>
      </c>
      <c r="K774" s="187">
        <f>K775</f>
        <v>0</v>
      </c>
    </row>
    <row r="775" spans="2:11" ht="12.75" customHeight="1">
      <c r="B775" s="189" t="s">
        <v>271</v>
      </c>
      <c r="C775" s="321"/>
      <c r="D775" s="185" t="s">
        <v>183</v>
      </c>
      <c r="E775" s="185" t="s">
        <v>197</v>
      </c>
      <c r="F775" s="312" t="s">
        <v>283</v>
      </c>
      <c r="G775" s="185" t="s">
        <v>281</v>
      </c>
      <c r="H775" s="185">
        <v>3</v>
      </c>
      <c r="I775" s="187">
        <v>12.4</v>
      </c>
      <c r="J775" s="187"/>
      <c r="K775" s="187"/>
    </row>
    <row r="776" spans="2:11" ht="42" customHeight="1" hidden="1">
      <c r="B776" s="415" t="s">
        <v>331</v>
      </c>
      <c r="C776" s="321"/>
      <c r="D776" s="185" t="s">
        <v>183</v>
      </c>
      <c r="E776" s="185" t="s">
        <v>197</v>
      </c>
      <c r="F776" s="312" t="s">
        <v>332</v>
      </c>
      <c r="G776" s="185"/>
      <c r="H776" s="185"/>
      <c r="I776" s="187">
        <f>I777</f>
        <v>0</v>
      </c>
      <c r="J776" s="187">
        <f>J777</f>
        <v>0</v>
      </c>
      <c r="K776" s="187">
        <f>K777</f>
        <v>0</v>
      </c>
    </row>
    <row r="777" spans="2:11" ht="41.25" customHeight="1" hidden="1">
      <c r="B777" s="416" t="s">
        <v>278</v>
      </c>
      <c r="C777" s="321"/>
      <c r="D777" s="185" t="s">
        <v>183</v>
      </c>
      <c r="E777" s="185" t="s">
        <v>197</v>
      </c>
      <c r="F777" s="312" t="s">
        <v>332</v>
      </c>
      <c r="G777" s="185" t="s">
        <v>279</v>
      </c>
      <c r="H777" s="185"/>
      <c r="I777" s="187">
        <f>I778</f>
        <v>0</v>
      </c>
      <c r="J777" s="187">
        <f>J778</f>
        <v>0</v>
      </c>
      <c r="K777" s="187">
        <f>K778</f>
        <v>0</v>
      </c>
    </row>
    <row r="778" spans="2:11" ht="12.75" customHeight="1" hidden="1">
      <c r="B778" s="226" t="s">
        <v>280</v>
      </c>
      <c r="C778" s="321"/>
      <c r="D778" s="185" t="s">
        <v>183</v>
      </c>
      <c r="E778" s="185" t="s">
        <v>197</v>
      </c>
      <c r="F778" s="312" t="s">
        <v>332</v>
      </c>
      <c r="G778" s="185" t="s">
        <v>281</v>
      </c>
      <c r="H778" s="185"/>
      <c r="I778" s="187">
        <f>I779</f>
        <v>0</v>
      </c>
      <c r="J778" s="187">
        <f>J779</f>
        <v>0</v>
      </c>
      <c r="K778" s="187">
        <f>K779</f>
        <v>0</v>
      </c>
    </row>
    <row r="779" spans="2:11" ht="12.75" customHeight="1" hidden="1">
      <c r="B779" s="226" t="s">
        <v>270</v>
      </c>
      <c r="C779" s="321"/>
      <c r="D779" s="185" t="s">
        <v>183</v>
      </c>
      <c r="E779" s="185" t="s">
        <v>197</v>
      </c>
      <c r="F779" s="312" t="s">
        <v>332</v>
      </c>
      <c r="G779" s="185" t="s">
        <v>281</v>
      </c>
      <c r="H779" s="185" t="s">
        <v>294</v>
      </c>
      <c r="I779" s="187"/>
      <c r="J779" s="187"/>
      <c r="K779" s="187"/>
    </row>
    <row r="780" spans="2:11" ht="40.5" customHeight="1">
      <c r="B780" s="320" t="s">
        <v>327</v>
      </c>
      <c r="C780" s="321"/>
      <c r="D780" s="185" t="s">
        <v>183</v>
      </c>
      <c r="E780" s="185" t="s">
        <v>197</v>
      </c>
      <c r="F780" s="312" t="s">
        <v>328</v>
      </c>
      <c r="G780" s="185"/>
      <c r="H780" s="185"/>
      <c r="I780" s="187">
        <f>I781+I784</f>
        <v>359.3</v>
      </c>
      <c r="J780" s="187">
        <f>J781+J784</f>
        <v>359.3</v>
      </c>
      <c r="K780" s="187">
        <f>K781+K784</f>
        <v>359.3</v>
      </c>
    </row>
    <row r="781" spans="2:11" ht="41.25" customHeight="1">
      <c r="B781" s="313" t="s">
        <v>278</v>
      </c>
      <c r="C781" s="321"/>
      <c r="D781" s="185" t="s">
        <v>183</v>
      </c>
      <c r="E781" s="185" t="s">
        <v>197</v>
      </c>
      <c r="F781" s="312" t="s">
        <v>328</v>
      </c>
      <c r="G781" s="185" t="s">
        <v>279</v>
      </c>
      <c r="H781" s="185"/>
      <c r="I781" s="187">
        <f>I782</f>
        <v>309.3</v>
      </c>
      <c r="J781" s="187">
        <f>J782</f>
        <v>309.3</v>
      </c>
      <c r="K781" s="187">
        <f>K782</f>
        <v>309.3</v>
      </c>
    </row>
    <row r="782" spans="2:11" ht="14.25" customHeight="1">
      <c r="B782" s="226" t="s">
        <v>280</v>
      </c>
      <c r="C782" s="321"/>
      <c r="D782" s="185" t="s">
        <v>183</v>
      </c>
      <c r="E782" s="185" t="s">
        <v>197</v>
      </c>
      <c r="F782" s="312" t="s">
        <v>328</v>
      </c>
      <c r="G782" s="185" t="s">
        <v>281</v>
      </c>
      <c r="H782" s="185"/>
      <c r="I782" s="187">
        <f>I783</f>
        <v>309.3</v>
      </c>
      <c r="J782" s="187">
        <f>J783</f>
        <v>309.3</v>
      </c>
      <c r="K782" s="187">
        <f>K783</f>
        <v>309.3</v>
      </c>
    </row>
    <row r="783" spans="2:11" ht="12.75" customHeight="1">
      <c r="B783" s="226" t="s">
        <v>271</v>
      </c>
      <c r="C783" s="321"/>
      <c r="D783" s="185" t="s">
        <v>183</v>
      </c>
      <c r="E783" s="185" t="s">
        <v>197</v>
      </c>
      <c r="F783" s="312" t="s">
        <v>328</v>
      </c>
      <c r="G783" s="185" t="s">
        <v>281</v>
      </c>
      <c r="H783" s="185">
        <v>3</v>
      </c>
      <c r="I783" s="187">
        <v>309.3</v>
      </c>
      <c r="J783" s="187">
        <v>309.3</v>
      </c>
      <c r="K783" s="187">
        <v>309.3</v>
      </c>
    </row>
    <row r="784" spans="2:11" ht="12.75" customHeight="1">
      <c r="B784" s="225" t="s">
        <v>286</v>
      </c>
      <c r="C784" s="321"/>
      <c r="D784" s="185" t="s">
        <v>183</v>
      </c>
      <c r="E784" s="185" t="s">
        <v>197</v>
      </c>
      <c r="F784" s="312" t="s">
        <v>328</v>
      </c>
      <c r="G784" s="291">
        <v>200</v>
      </c>
      <c r="H784" s="185"/>
      <c r="I784" s="187">
        <f>I785</f>
        <v>50</v>
      </c>
      <c r="J784" s="187">
        <f>J785</f>
        <v>50</v>
      </c>
      <c r="K784" s="187">
        <f>K785</f>
        <v>50</v>
      </c>
    </row>
    <row r="785" spans="2:11" ht="12.75" customHeight="1">
      <c r="B785" s="225" t="s">
        <v>288</v>
      </c>
      <c r="C785" s="321"/>
      <c r="D785" s="185" t="s">
        <v>183</v>
      </c>
      <c r="E785" s="185" t="s">
        <v>197</v>
      </c>
      <c r="F785" s="312" t="s">
        <v>328</v>
      </c>
      <c r="G785" s="291">
        <v>240</v>
      </c>
      <c r="H785" s="185"/>
      <c r="I785" s="187">
        <f>I786</f>
        <v>50</v>
      </c>
      <c r="J785" s="187">
        <f>J786</f>
        <v>50</v>
      </c>
      <c r="K785" s="187">
        <f>K786</f>
        <v>50</v>
      </c>
    </row>
    <row r="786" spans="2:11" ht="14.25" customHeight="1">
      <c r="B786" s="226" t="s">
        <v>271</v>
      </c>
      <c r="C786" s="321"/>
      <c r="D786" s="185" t="s">
        <v>183</v>
      </c>
      <c r="E786" s="185" t="s">
        <v>197</v>
      </c>
      <c r="F786" s="312" t="s">
        <v>328</v>
      </c>
      <c r="G786" s="291">
        <v>240</v>
      </c>
      <c r="H786" s="185" t="s">
        <v>326</v>
      </c>
      <c r="I786" s="187">
        <v>50</v>
      </c>
      <c r="J786" s="187">
        <v>50</v>
      </c>
      <c r="K786" s="187">
        <v>50</v>
      </c>
    </row>
    <row r="787" spans="2:11" ht="27.75" customHeight="1">
      <c r="B787" s="313" t="s">
        <v>335</v>
      </c>
      <c r="C787" s="321"/>
      <c r="D787" s="185" t="s">
        <v>183</v>
      </c>
      <c r="E787" s="185" t="s">
        <v>197</v>
      </c>
      <c r="F787" s="312" t="s">
        <v>336</v>
      </c>
      <c r="G787" s="185"/>
      <c r="H787" s="185"/>
      <c r="I787" s="187">
        <f>I788+I798</f>
        <v>237.3</v>
      </c>
      <c r="J787" s="187">
        <f>J788</f>
        <v>46.9</v>
      </c>
      <c r="K787" s="187">
        <f>K788</f>
        <v>46.9</v>
      </c>
    </row>
    <row r="788" spans="2:11" ht="41.25" customHeight="1">
      <c r="B788" s="313" t="s">
        <v>278</v>
      </c>
      <c r="C788" s="321"/>
      <c r="D788" s="185" t="s">
        <v>183</v>
      </c>
      <c r="E788" s="185" t="s">
        <v>197</v>
      </c>
      <c r="F788" s="312" t="s">
        <v>336</v>
      </c>
      <c r="G788" s="185" t="s">
        <v>279</v>
      </c>
      <c r="H788" s="185"/>
      <c r="I788" s="187">
        <f>I789</f>
        <v>56.3</v>
      </c>
      <c r="J788" s="187">
        <f>J789</f>
        <v>46.9</v>
      </c>
      <c r="K788" s="187">
        <f>K789</f>
        <v>46.9</v>
      </c>
    </row>
    <row r="789" spans="2:11" ht="12.75" customHeight="1">
      <c r="B789" s="226" t="s">
        <v>280</v>
      </c>
      <c r="C789" s="321"/>
      <c r="D789" s="185" t="s">
        <v>183</v>
      </c>
      <c r="E789" s="185" t="s">
        <v>197</v>
      </c>
      <c r="F789" s="312" t="s">
        <v>336</v>
      </c>
      <c r="G789" s="185" t="s">
        <v>281</v>
      </c>
      <c r="H789" s="185"/>
      <c r="I789" s="187">
        <f>I790</f>
        <v>56.3</v>
      </c>
      <c r="J789" s="187">
        <f>J790</f>
        <v>46.9</v>
      </c>
      <c r="K789" s="187">
        <f>K790</f>
        <v>46.9</v>
      </c>
    </row>
    <row r="790" spans="2:12" ht="12.75" customHeight="1">
      <c r="B790" s="226" t="s">
        <v>270</v>
      </c>
      <c r="C790" s="321"/>
      <c r="D790" s="185" t="s">
        <v>183</v>
      </c>
      <c r="E790" s="185" t="s">
        <v>197</v>
      </c>
      <c r="F790" s="312" t="s">
        <v>336</v>
      </c>
      <c r="G790" s="185" t="s">
        <v>281</v>
      </c>
      <c r="H790" s="185" t="s">
        <v>294</v>
      </c>
      <c r="I790" s="187">
        <v>56.3</v>
      </c>
      <c r="J790" s="187">
        <v>46.9</v>
      </c>
      <c r="K790" s="187">
        <v>46.9</v>
      </c>
      <c r="L790" s="278">
        <v>9.4</v>
      </c>
    </row>
    <row r="791" spans="2:11" ht="40.5" customHeight="1" hidden="1">
      <c r="B791" s="417" t="s">
        <v>319</v>
      </c>
      <c r="C791" s="319"/>
      <c r="D791" s="185" t="s">
        <v>183</v>
      </c>
      <c r="E791" s="185" t="s">
        <v>197</v>
      </c>
      <c r="F791" s="338" t="s">
        <v>320</v>
      </c>
      <c r="G791" s="185"/>
      <c r="H791" s="185"/>
      <c r="I791" s="187">
        <f>I794</f>
        <v>0</v>
      </c>
      <c r="J791" s="187">
        <f>J794</f>
        <v>0</v>
      </c>
      <c r="K791" s="187">
        <f>K794</f>
        <v>0</v>
      </c>
    </row>
    <row r="792" spans="2:11" ht="12.75" customHeight="1" hidden="1">
      <c r="B792" s="311"/>
      <c r="C792" s="319"/>
      <c r="D792" s="185"/>
      <c r="E792" s="185"/>
      <c r="F792" s="338" t="s">
        <v>313</v>
      </c>
      <c r="G792" s="185"/>
      <c r="H792" s="185"/>
      <c r="I792" s="187">
        <f>I793</f>
        <v>0</v>
      </c>
      <c r="J792" s="187"/>
      <c r="K792" s="187"/>
    </row>
    <row r="793" spans="2:11" ht="15.75" customHeight="1" hidden="1">
      <c r="B793" s="311"/>
      <c r="C793" s="310"/>
      <c r="D793" s="185"/>
      <c r="E793" s="185"/>
      <c r="F793" s="338" t="s">
        <v>313</v>
      </c>
      <c r="G793" s="185"/>
      <c r="H793" s="185"/>
      <c r="I793" s="187">
        <f>I794</f>
        <v>0</v>
      </c>
      <c r="J793" s="187"/>
      <c r="K793" s="187"/>
    </row>
    <row r="794" spans="2:11" ht="12.75" customHeight="1" hidden="1">
      <c r="B794" s="311" t="s">
        <v>298</v>
      </c>
      <c r="C794" s="310"/>
      <c r="D794" s="185" t="s">
        <v>183</v>
      </c>
      <c r="E794" s="185" t="s">
        <v>197</v>
      </c>
      <c r="F794" s="90" t="s">
        <v>321</v>
      </c>
      <c r="G794" s="185"/>
      <c r="H794" s="185"/>
      <c r="I794" s="187">
        <f>I795</f>
        <v>0</v>
      </c>
      <c r="J794" s="187">
        <f>J795</f>
        <v>0</v>
      </c>
      <c r="K794" s="187">
        <f>K795</f>
        <v>0</v>
      </c>
    </row>
    <row r="795" spans="2:11" ht="12.75" customHeight="1" hidden="1">
      <c r="B795" s="225" t="s">
        <v>286</v>
      </c>
      <c r="C795" s="310"/>
      <c r="D795" s="185" t="s">
        <v>183</v>
      </c>
      <c r="E795" s="185" t="s">
        <v>197</v>
      </c>
      <c r="F795" s="90" t="s">
        <v>321</v>
      </c>
      <c r="G795" s="185" t="s">
        <v>287</v>
      </c>
      <c r="H795" s="185"/>
      <c r="I795" s="187">
        <f>I796</f>
        <v>0</v>
      </c>
      <c r="J795" s="187">
        <f>J796</f>
        <v>0</v>
      </c>
      <c r="K795" s="187">
        <f>K796</f>
        <v>0</v>
      </c>
    </row>
    <row r="796" spans="2:11" ht="12.75" customHeight="1" hidden="1">
      <c r="B796" s="225" t="s">
        <v>288</v>
      </c>
      <c r="C796" s="310"/>
      <c r="D796" s="185" t="s">
        <v>183</v>
      </c>
      <c r="E796" s="185" t="s">
        <v>197</v>
      </c>
      <c r="F796" s="90" t="s">
        <v>321</v>
      </c>
      <c r="G796" s="185" t="s">
        <v>289</v>
      </c>
      <c r="H796" s="185"/>
      <c r="I796" s="187">
        <f>I797</f>
        <v>0</v>
      </c>
      <c r="J796" s="187">
        <f>J797</f>
        <v>0</v>
      </c>
      <c r="K796" s="187">
        <f>K797</f>
        <v>0</v>
      </c>
    </row>
    <row r="797" spans="2:11" ht="12.75" customHeight="1" hidden="1">
      <c r="B797" s="226" t="s">
        <v>270</v>
      </c>
      <c r="C797" s="310"/>
      <c r="D797" s="185" t="s">
        <v>183</v>
      </c>
      <c r="E797" s="185" t="s">
        <v>197</v>
      </c>
      <c r="F797" s="90" t="s">
        <v>321</v>
      </c>
      <c r="G797" s="185" t="s">
        <v>289</v>
      </c>
      <c r="H797" s="185">
        <v>2</v>
      </c>
      <c r="I797" s="187"/>
      <c r="J797" s="187"/>
      <c r="K797" s="187"/>
    </row>
    <row r="798" spans="2:11" ht="12.75" customHeight="1">
      <c r="B798" s="418" t="s">
        <v>286</v>
      </c>
      <c r="C798" s="310"/>
      <c r="D798" s="109" t="s">
        <v>183</v>
      </c>
      <c r="E798" s="109" t="s">
        <v>197</v>
      </c>
      <c r="F798" s="157" t="s">
        <v>336</v>
      </c>
      <c r="G798" s="104">
        <v>200</v>
      </c>
      <c r="H798" s="104"/>
      <c r="I798" s="187">
        <f>I800</f>
        <v>181</v>
      </c>
      <c r="J798" s="187"/>
      <c r="K798" s="187"/>
    </row>
    <row r="799" spans="2:11" ht="12.75" customHeight="1">
      <c r="B799" s="418" t="s">
        <v>288</v>
      </c>
      <c r="C799" s="310"/>
      <c r="D799" s="109" t="s">
        <v>183</v>
      </c>
      <c r="E799" s="109" t="s">
        <v>197</v>
      </c>
      <c r="F799" s="157" t="s">
        <v>336</v>
      </c>
      <c r="G799" s="104">
        <v>240</v>
      </c>
      <c r="H799" s="104"/>
      <c r="I799" s="187">
        <f>I800</f>
        <v>181</v>
      </c>
      <c r="J799" s="187"/>
      <c r="K799" s="187"/>
    </row>
    <row r="800" spans="2:12" ht="12.75" customHeight="1">
      <c r="B800" s="214" t="s">
        <v>270</v>
      </c>
      <c r="C800" s="310"/>
      <c r="D800" s="109" t="s">
        <v>183</v>
      </c>
      <c r="E800" s="109" t="s">
        <v>197</v>
      </c>
      <c r="F800" s="157" t="s">
        <v>336</v>
      </c>
      <c r="G800" s="104">
        <v>240</v>
      </c>
      <c r="H800" s="104">
        <v>2</v>
      </c>
      <c r="I800" s="187">
        <v>181</v>
      </c>
      <c r="J800" s="187"/>
      <c r="K800" s="187"/>
      <c r="L800" s="278">
        <v>60</v>
      </c>
    </row>
    <row r="801" spans="2:11" ht="14.25" customHeight="1">
      <c r="B801" s="299" t="s">
        <v>222</v>
      </c>
      <c r="C801" s="374"/>
      <c r="D801" s="305" t="s">
        <v>223</v>
      </c>
      <c r="E801" s="419"/>
      <c r="F801" s="305"/>
      <c r="G801" s="305"/>
      <c r="H801" s="305"/>
      <c r="I801" s="298">
        <f>I802+I825+I888+I924+I942</f>
        <v>172882.7</v>
      </c>
      <c r="J801" s="298">
        <f>J802+J825+J888+J924+J942</f>
        <v>147365.9</v>
      </c>
      <c r="K801" s="298">
        <f>K802+K825+K888+K924+K942</f>
        <v>143919.7</v>
      </c>
    </row>
    <row r="802" spans="2:11" ht="12.75" customHeight="1">
      <c r="B802" s="322" t="s">
        <v>224</v>
      </c>
      <c r="C802" s="321"/>
      <c r="D802" s="308" t="s">
        <v>223</v>
      </c>
      <c r="E802" s="308" t="s">
        <v>225</v>
      </c>
      <c r="F802" s="305"/>
      <c r="G802" s="305"/>
      <c r="H802" s="305"/>
      <c r="I802" s="187">
        <f>I803+I810+I815+I820</f>
        <v>25067.699999999997</v>
      </c>
      <c r="J802" s="187">
        <f>J803+J810+J815+J820</f>
        <v>22935.199999999997</v>
      </c>
      <c r="K802" s="187">
        <f>K803+K810+K815+K820</f>
        <v>22437</v>
      </c>
    </row>
    <row r="803" spans="2:11" ht="26.25" customHeight="1">
      <c r="B803" s="323" t="s">
        <v>440</v>
      </c>
      <c r="C803" s="321"/>
      <c r="D803" s="185" t="s">
        <v>223</v>
      </c>
      <c r="E803" s="185" t="s">
        <v>225</v>
      </c>
      <c r="F803" s="338" t="s">
        <v>441</v>
      </c>
      <c r="G803" s="185"/>
      <c r="H803" s="185"/>
      <c r="I803" s="187">
        <f aca="true" t="shared" si="15" ref="I803:I808">I804</f>
        <v>10417.3</v>
      </c>
      <c r="J803" s="187">
        <f aca="true" t="shared" si="16" ref="J803:J808">J804</f>
        <v>8831.4</v>
      </c>
      <c r="K803" s="187">
        <f aca="true" t="shared" si="17" ref="K803:K808">K804</f>
        <v>8531.4</v>
      </c>
    </row>
    <row r="804" spans="2:11" ht="12.75" customHeight="1">
      <c r="B804" s="341" t="s">
        <v>442</v>
      </c>
      <c r="C804" s="321"/>
      <c r="D804" s="185" t="s">
        <v>223</v>
      </c>
      <c r="E804" s="185" t="s">
        <v>225</v>
      </c>
      <c r="F804" s="90" t="s">
        <v>443</v>
      </c>
      <c r="G804" s="185"/>
      <c r="H804" s="185"/>
      <c r="I804" s="187">
        <f t="shared" si="15"/>
        <v>10417.3</v>
      </c>
      <c r="J804" s="187">
        <f t="shared" si="16"/>
        <v>8831.4</v>
      </c>
      <c r="K804" s="187">
        <f t="shared" si="17"/>
        <v>8531.4</v>
      </c>
    </row>
    <row r="805" spans="2:11" ht="14.25" customHeight="1">
      <c r="B805" s="341" t="s">
        <v>444</v>
      </c>
      <c r="C805" s="321"/>
      <c r="D805" s="185" t="s">
        <v>223</v>
      </c>
      <c r="E805" s="185" t="s">
        <v>225</v>
      </c>
      <c r="F805" s="90" t="s">
        <v>445</v>
      </c>
      <c r="G805" s="185"/>
      <c r="H805" s="185"/>
      <c r="I805" s="187">
        <f t="shared" si="15"/>
        <v>10417.3</v>
      </c>
      <c r="J805" s="187">
        <f t="shared" si="16"/>
        <v>8831.4</v>
      </c>
      <c r="K805" s="187">
        <f t="shared" si="17"/>
        <v>8531.4</v>
      </c>
    </row>
    <row r="806" spans="2:11" ht="12.75" customHeight="1">
      <c r="B806" s="340" t="s">
        <v>446</v>
      </c>
      <c r="C806" s="321"/>
      <c r="D806" s="185" t="s">
        <v>223</v>
      </c>
      <c r="E806" s="185" t="s">
        <v>225</v>
      </c>
      <c r="F806" s="338" t="s">
        <v>447</v>
      </c>
      <c r="G806" s="185"/>
      <c r="H806" s="185"/>
      <c r="I806" s="187">
        <f t="shared" si="15"/>
        <v>10417.3</v>
      </c>
      <c r="J806" s="187">
        <f t="shared" si="16"/>
        <v>8831.4</v>
      </c>
      <c r="K806" s="187">
        <f t="shared" si="17"/>
        <v>8531.4</v>
      </c>
    </row>
    <row r="807" spans="2:11" ht="14.25" customHeight="1">
      <c r="B807" s="226" t="s">
        <v>448</v>
      </c>
      <c r="C807" s="321"/>
      <c r="D807" s="185" t="s">
        <v>223</v>
      </c>
      <c r="E807" s="185" t="s">
        <v>225</v>
      </c>
      <c r="F807" s="338" t="s">
        <v>447</v>
      </c>
      <c r="G807" s="185" t="s">
        <v>356</v>
      </c>
      <c r="H807" s="185"/>
      <c r="I807" s="187">
        <f t="shared" si="15"/>
        <v>10417.3</v>
      </c>
      <c r="J807" s="187">
        <f t="shared" si="16"/>
        <v>8831.4</v>
      </c>
      <c r="K807" s="187">
        <f t="shared" si="17"/>
        <v>8531.4</v>
      </c>
    </row>
    <row r="808" spans="2:11" ht="12.75" customHeight="1">
      <c r="B808" s="226" t="s">
        <v>449</v>
      </c>
      <c r="C808" s="321"/>
      <c r="D808" s="185" t="s">
        <v>223</v>
      </c>
      <c r="E808" s="185" t="s">
        <v>225</v>
      </c>
      <c r="F808" s="338" t="s">
        <v>447</v>
      </c>
      <c r="G808" s="185">
        <v>610</v>
      </c>
      <c r="H808" s="185"/>
      <c r="I808" s="187">
        <f t="shared" si="15"/>
        <v>10417.3</v>
      </c>
      <c r="J808" s="187">
        <f t="shared" si="16"/>
        <v>8831.4</v>
      </c>
      <c r="K808" s="187">
        <f t="shared" si="17"/>
        <v>8531.4</v>
      </c>
    </row>
    <row r="809" spans="2:11" ht="12.75" customHeight="1">
      <c r="B809" s="226" t="s">
        <v>270</v>
      </c>
      <c r="C809" s="321"/>
      <c r="D809" s="185" t="s">
        <v>223</v>
      </c>
      <c r="E809" s="185" t="s">
        <v>225</v>
      </c>
      <c r="F809" s="338" t="s">
        <v>447</v>
      </c>
      <c r="G809" s="185">
        <v>610</v>
      </c>
      <c r="H809" s="185">
        <v>2</v>
      </c>
      <c r="I809" s="187">
        <v>10417.3</v>
      </c>
      <c r="J809" s="187">
        <v>8831.4</v>
      </c>
      <c r="K809" s="187">
        <v>8531.4</v>
      </c>
    </row>
    <row r="810" spans="2:11" ht="66.75" customHeight="1">
      <c r="B810" s="420" t="s">
        <v>450</v>
      </c>
      <c r="C810" s="321"/>
      <c r="D810" s="185" t="s">
        <v>223</v>
      </c>
      <c r="E810" s="185" t="s">
        <v>225</v>
      </c>
      <c r="F810" s="414" t="s">
        <v>451</v>
      </c>
      <c r="G810" s="185"/>
      <c r="H810" s="185"/>
      <c r="I810" s="187">
        <f>I811</f>
        <v>14650.4</v>
      </c>
      <c r="J810" s="187">
        <f>J811</f>
        <v>14103.8</v>
      </c>
      <c r="K810" s="187">
        <f>K811</f>
        <v>13905.6</v>
      </c>
    </row>
    <row r="811" spans="2:11" ht="12.75" customHeight="1">
      <c r="B811" s="341" t="s">
        <v>444</v>
      </c>
      <c r="C811" s="310"/>
      <c r="D811" s="185" t="s">
        <v>223</v>
      </c>
      <c r="E811" s="185" t="s">
        <v>225</v>
      </c>
      <c r="F811" s="414" t="s">
        <v>452</v>
      </c>
      <c r="G811" s="185"/>
      <c r="H811" s="185"/>
      <c r="I811" s="187">
        <f>I812</f>
        <v>14650.4</v>
      </c>
      <c r="J811" s="187">
        <f>J812</f>
        <v>14103.8</v>
      </c>
      <c r="K811" s="187">
        <f>K812</f>
        <v>13905.6</v>
      </c>
    </row>
    <row r="812" spans="2:11" ht="14.25" customHeight="1">
      <c r="B812" s="226" t="s">
        <v>448</v>
      </c>
      <c r="C812" s="310"/>
      <c r="D812" s="185" t="s">
        <v>223</v>
      </c>
      <c r="E812" s="185" t="s">
        <v>225</v>
      </c>
      <c r="F812" s="414" t="s">
        <v>452</v>
      </c>
      <c r="G812" s="185" t="s">
        <v>356</v>
      </c>
      <c r="H812" s="185"/>
      <c r="I812" s="187">
        <f>I813</f>
        <v>14650.4</v>
      </c>
      <c r="J812" s="187">
        <f>J813</f>
        <v>14103.8</v>
      </c>
      <c r="K812" s="187">
        <f>K813</f>
        <v>13905.6</v>
      </c>
    </row>
    <row r="813" spans="2:11" ht="12.75" customHeight="1">
      <c r="B813" s="226" t="s">
        <v>449</v>
      </c>
      <c r="C813" s="310"/>
      <c r="D813" s="185" t="s">
        <v>223</v>
      </c>
      <c r="E813" s="185" t="s">
        <v>225</v>
      </c>
      <c r="F813" s="414" t="s">
        <v>452</v>
      </c>
      <c r="G813" s="185">
        <v>610</v>
      </c>
      <c r="H813" s="185"/>
      <c r="I813" s="187">
        <f>I814</f>
        <v>14650.4</v>
      </c>
      <c r="J813" s="187">
        <f>J814</f>
        <v>14103.8</v>
      </c>
      <c r="K813" s="187">
        <f>K814</f>
        <v>13905.6</v>
      </c>
    </row>
    <row r="814" spans="2:12" ht="14.25" customHeight="1">
      <c r="B814" s="341" t="s">
        <v>271</v>
      </c>
      <c r="C814" s="310"/>
      <c r="D814" s="185" t="s">
        <v>223</v>
      </c>
      <c r="E814" s="185" t="s">
        <v>225</v>
      </c>
      <c r="F814" s="414" t="s">
        <v>452</v>
      </c>
      <c r="G814" s="185">
        <v>610</v>
      </c>
      <c r="H814" s="185" t="s">
        <v>326</v>
      </c>
      <c r="I814" s="187">
        <v>14650.4</v>
      </c>
      <c r="J814" s="187">
        <v>14103.8</v>
      </c>
      <c r="K814" s="187">
        <v>13905.6</v>
      </c>
      <c r="L814" s="278">
        <v>66.4</v>
      </c>
    </row>
    <row r="815" spans="2:11" ht="12.75" customHeight="1" hidden="1">
      <c r="B815" s="226" t="s">
        <v>274</v>
      </c>
      <c r="C815" s="310"/>
      <c r="D815" s="185" t="s">
        <v>223</v>
      </c>
      <c r="E815" s="185" t="s">
        <v>225</v>
      </c>
      <c r="F815" s="338" t="s">
        <v>275</v>
      </c>
      <c r="G815" s="185"/>
      <c r="H815" s="185"/>
      <c r="I815" s="187">
        <f>I816</f>
        <v>0</v>
      </c>
      <c r="J815" s="187">
        <f>J816</f>
        <v>0</v>
      </c>
      <c r="K815" s="187">
        <f>K816</f>
        <v>0</v>
      </c>
    </row>
    <row r="816" spans="2:11" ht="26.25" customHeight="1" hidden="1">
      <c r="B816" s="313" t="s">
        <v>412</v>
      </c>
      <c r="C816" s="310"/>
      <c r="D816" s="185" t="s">
        <v>223</v>
      </c>
      <c r="E816" s="185" t="s">
        <v>225</v>
      </c>
      <c r="F816" s="338" t="s">
        <v>413</v>
      </c>
      <c r="G816" s="185"/>
      <c r="H816" s="185"/>
      <c r="I816" s="187">
        <f>I817</f>
        <v>0</v>
      </c>
      <c r="J816" s="187">
        <f>J817</f>
        <v>0</v>
      </c>
      <c r="K816" s="187">
        <f>K817</f>
        <v>0</v>
      </c>
    </row>
    <row r="817" spans="2:11" ht="12.75" customHeight="1" hidden="1">
      <c r="B817" s="226" t="s">
        <v>448</v>
      </c>
      <c r="C817" s="310"/>
      <c r="D817" s="185" t="s">
        <v>223</v>
      </c>
      <c r="E817" s="185" t="s">
        <v>225</v>
      </c>
      <c r="F817" s="338" t="s">
        <v>413</v>
      </c>
      <c r="G817" s="185" t="s">
        <v>356</v>
      </c>
      <c r="H817" s="185"/>
      <c r="I817" s="187">
        <f>I818</f>
        <v>0</v>
      </c>
      <c r="J817" s="187">
        <f>J818</f>
        <v>0</v>
      </c>
      <c r="K817" s="187">
        <f>K818</f>
        <v>0</v>
      </c>
    </row>
    <row r="818" spans="2:11" ht="14.25" customHeight="1" hidden="1">
      <c r="B818" s="226" t="s">
        <v>449</v>
      </c>
      <c r="C818" s="310"/>
      <c r="D818" s="185" t="s">
        <v>223</v>
      </c>
      <c r="E818" s="185" t="s">
        <v>225</v>
      </c>
      <c r="F818" s="338" t="s">
        <v>413</v>
      </c>
      <c r="G818" s="185">
        <v>610</v>
      </c>
      <c r="H818" s="185"/>
      <c r="I818" s="187">
        <f>I819</f>
        <v>0</v>
      </c>
      <c r="J818" s="187">
        <f>J819</f>
        <v>0</v>
      </c>
      <c r="K818" s="187">
        <f>K819</f>
        <v>0</v>
      </c>
    </row>
    <row r="819" spans="2:11" ht="12.75" customHeight="1" hidden="1">
      <c r="B819" s="341" t="s">
        <v>271</v>
      </c>
      <c r="C819" s="310"/>
      <c r="D819" s="185" t="s">
        <v>223</v>
      </c>
      <c r="E819" s="185" t="s">
        <v>225</v>
      </c>
      <c r="F819" s="338" t="s">
        <v>413</v>
      </c>
      <c r="G819" s="185">
        <v>610</v>
      </c>
      <c r="H819" s="185" t="s">
        <v>326</v>
      </c>
      <c r="I819" s="187"/>
      <c r="J819" s="187"/>
      <c r="K819" s="187"/>
    </row>
    <row r="820" spans="2:11" ht="28.5" customHeight="1" hidden="1">
      <c r="B820" s="343" t="s">
        <v>322</v>
      </c>
      <c r="C820" s="310"/>
      <c r="D820" s="185" t="s">
        <v>223</v>
      </c>
      <c r="E820" s="185" t="s">
        <v>225</v>
      </c>
      <c r="F820" s="421" t="s">
        <v>313</v>
      </c>
      <c r="G820" s="185"/>
      <c r="H820" s="185"/>
      <c r="I820" s="187">
        <f>I821</f>
        <v>0</v>
      </c>
      <c r="J820" s="187">
        <f>J821</f>
        <v>0</v>
      </c>
      <c r="K820" s="187">
        <f>K821</f>
        <v>0</v>
      </c>
    </row>
    <row r="821" spans="2:11" ht="12.75" customHeight="1" hidden="1">
      <c r="B821" s="311" t="s">
        <v>298</v>
      </c>
      <c r="C821" s="310"/>
      <c r="D821" s="185" t="s">
        <v>223</v>
      </c>
      <c r="E821" s="185" t="s">
        <v>225</v>
      </c>
      <c r="F821" s="345" t="s">
        <v>323</v>
      </c>
      <c r="G821" s="185"/>
      <c r="H821" s="185"/>
      <c r="I821" s="187">
        <f>I822</f>
        <v>0</v>
      </c>
      <c r="J821" s="187">
        <f>J822</f>
        <v>0</v>
      </c>
      <c r="K821" s="187">
        <f>K822</f>
        <v>0</v>
      </c>
    </row>
    <row r="822" spans="2:11" ht="12.75" customHeight="1" hidden="1">
      <c r="B822" s="226" t="s">
        <v>448</v>
      </c>
      <c r="C822" s="310"/>
      <c r="D822" s="185" t="s">
        <v>223</v>
      </c>
      <c r="E822" s="185" t="s">
        <v>225</v>
      </c>
      <c r="F822" s="345" t="s">
        <v>323</v>
      </c>
      <c r="G822" s="185" t="s">
        <v>356</v>
      </c>
      <c r="H822" s="185"/>
      <c r="I822" s="187">
        <f>I823</f>
        <v>0</v>
      </c>
      <c r="J822" s="187">
        <f>J823</f>
        <v>0</v>
      </c>
      <c r="K822" s="187">
        <f>K823</f>
        <v>0</v>
      </c>
    </row>
    <row r="823" spans="2:11" ht="12.75" customHeight="1" hidden="1">
      <c r="B823" s="226" t="s">
        <v>449</v>
      </c>
      <c r="C823" s="310"/>
      <c r="D823" s="185" t="s">
        <v>223</v>
      </c>
      <c r="E823" s="185" t="s">
        <v>225</v>
      </c>
      <c r="F823" s="345" t="s">
        <v>323</v>
      </c>
      <c r="G823" s="185" t="s">
        <v>453</v>
      </c>
      <c r="H823" s="185"/>
      <c r="I823" s="187">
        <f>I824</f>
        <v>0</v>
      </c>
      <c r="J823" s="187">
        <f>J824</f>
        <v>0</v>
      </c>
      <c r="K823" s="187">
        <f>K824</f>
        <v>0</v>
      </c>
    </row>
    <row r="824" spans="2:11" ht="12.75" customHeight="1" hidden="1">
      <c r="B824" s="226" t="s">
        <v>270</v>
      </c>
      <c r="C824" s="310"/>
      <c r="D824" s="185" t="s">
        <v>223</v>
      </c>
      <c r="E824" s="185" t="s">
        <v>225</v>
      </c>
      <c r="F824" s="345" t="s">
        <v>323</v>
      </c>
      <c r="G824" s="185" t="s">
        <v>453</v>
      </c>
      <c r="H824" s="185" t="s">
        <v>294</v>
      </c>
      <c r="I824" s="187"/>
      <c r="J824" s="187"/>
      <c r="K824" s="187"/>
    </row>
    <row r="825" spans="2:11" ht="14.25" customHeight="1">
      <c r="B825" s="322" t="s">
        <v>226</v>
      </c>
      <c r="C825" s="310"/>
      <c r="D825" s="308" t="s">
        <v>223</v>
      </c>
      <c r="E825" s="308" t="s">
        <v>227</v>
      </c>
      <c r="F825" s="185"/>
      <c r="G825" s="185"/>
      <c r="H825" s="185"/>
      <c r="I825" s="363">
        <f>IK827+I834+I840+I845+I851+I855+I860+I872+I879+I827+I883</f>
        <v>134904.5</v>
      </c>
      <c r="J825" s="363">
        <f>IL827+J834+J840+J845+J851+J855+J860+J872+J879+J827+J883</f>
        <v>112553.7</v>
      </c>
      <c r="K825" s="363">
        <f>IM827+K834+K840+K845+K851+K855+K860+K872+K879+K827+K883</f>
        <v>110994.49999999999</v>
      </c>
    </row>
    <row r="826" spans="2:11" ht="14.25" customHeight="1">
      <c r="B826" s="341" t="s">
        <v>454</v>
      </c>
      <c r="C826" s="310"/>
      <c r="D826" s="185" t="s">
        <v>223</v>
      </c>
      <c r="E826" s="185" t="s">
        <v>227</v>
      </c>
      <c r="F826" s="338" t="s">
        <v>455</v>
      </c>
      <c r="G826" s="185"/>
      <c r="H826" s="185"/>
      <c r="I826" s="187">
        <f>I834+I839+I845+I851+I855+I860+I872</f>
        <v>134767.8</v>
      </c>
      <c r="J826" s="187">
        <f>J834+J839+J845+J851+J855+J860+J872</f>
        <v>112553.7</v>
      </c>
      <c r="K826" s="187">
        <f>K834+K839+K845+K851+K855+K860+K872</f>
        <v>110994.49999999999</v>
      </c>
    </row>
    <row r="827" spans="2:11" ht="43.5" customHeight="1">
      <c r="B827" s="323" t="s">
        <v>319</v>
      </c>
      <c r="C827" s="319"/>
      <c r="D827" s="185" t="s">
        <v>223</v>
      </c>
      <c r="E827" s="185" t="s">
        <v>227</v>
      </c>
      <c r="F827" s="338" t="s">
        <v>320</v>
      </c>
      <c r="G827" s="185"/>
      <c r="H827" s="185"/>
      <c r="I827" s="187">
        <f>I830</f>
        <v>36.7</v>
      </c>
      <c r="J827" s="187">
        <f>J830</f>
        <v>0</v>
      </c>
      <c r="K827" s="187">
        <f>K830</f>
        <v>0</v>
      </c>
    </row>
    <row r="828" spans="2:11" ht="14.25" customHeight="1" hidden="1">
      <c r="B828" s="311"/>
      <c r="C828" s="319"/>
      <c r="D828" s="185" t="s">
        <v>223</v>
      </c>
      <c r="E828" s="185" t="s">
        <v>227</v>
      </c>
      <c r="F828" s="338" t="s">
        <v>313</v>
      </c>
      <c r="G828" s="185"/>
      <c r="H828" s="185"/>
      <c r="I828" s="187">
        <f>I829</f>
        <v>36.7</v>
      </c>
      <c r="J828" s="187"/>
      <c r="K828" s="187"/>
    </row>
    <row r="829" spans="2:11" ht="14.25" customHeight="1" hidden="1">
      <c r="B829" s="311"/>
      <c r="C829" s="310"/>
      <c r="D829" s="185" t="s">
        <v>223</v>
      </c>
      <c r="E829" s="185" t="s">
        <v>227</v>
      </c>
      <c r="F829" s="338" t="s">
        <v>313</v>
      </c>
      <c r="G829" s="185"/>
      <c r="H829" s="185"/>
      <c r="I829" s="187">
        <f>I830</f>
        <v>36.7</v>
      </c>
      <c r="J829" s="187"/>
      <c r="K829" s="187"/>
    </row>
    <row r="830" spans="2:11" ht="14.25" customHeight="1">
      <c r="B830" s="311" t="s">
        <v>298</v>
      </c>
      <c r="C830" s="310"/>
      <c r="D830" s="185" t="s">
        <v>223</v>
      </c>
      <c r="E830" s="185" t="s">
        <v>227</v>
      </c>
      <c r="F830" s="90" t="s">
        <v>321</v>
      </c>
      <c r="G830" s="185"/>
      <c r="H830" s="185"/>
      <c r="I830" s="187">
        <f>I831</f>
        <v>36.7</v>
      </c>
      <c r="J830" s="187">
        <f>J831</f>
        <v>0</v>
      </c>
      <c r="K830" s="187">
        <f>K831</f>
        <v>0</v>
      </c>
    </row>
    <row r="831" spans="2:11" ht="14.25" customHeight="1">
      <c r="B831" s="226" t="s">
        <v>448</v>
      </c>
      <c r="C831" s="310"/>
      <c r="D831" s="185" t="s">
        <v>223</v>
      </c>
      <c r="E831" s="185" t="s">
        <v>227</v>
      </c>
      <c r="F831" s="90" t="s">
        <v>321</v>
      </c>
      <c r="G831" s="185" t="s">
        <v>356</v>
      </c>
      <c r="H831" s="185"/>
      <c r="I831" s="187">
        <f>I832</f>
        <v>36.7</v>
      </c>
      <c r="J831" s="187">
        <f>J832</f>
        <v>0</v>
      </c>
      <c r="K831" s="187">
        <f>K832</f>
        <v>0</v>
      </c>
    </row>
    <row r="832" spans="2:11" ht="15.75" customHeight="1">
      <c r="B832" s="226" t="s">
        <v>449</v>
      </c>
      <c r="C832" s="310"/>
      <c r="D832" s="185" t="s">
        <v>223</v>
      </c>
      <c r="E832" s="185" t="s">
        <v>227</v>
      </c>
      <c r="F832" s="90" t="s">
        <v>321</v>
      </c>
      <c r="G832" s="185">
        <v>610</v>
      </c>
      <c r="H832" s="185"/>
      <c r="I832" s="187">
        <f>I833</f>
        <v>36.7</v>
      </c>
      <c r="J832" s="187">
        <f>J833</f>
        <v>0</v>
      </c>
      <c r="K832" s="187">
        <f>K833</f>
        <v>0</v>
      </c>
    </row>
    <row r="833" spans="2:11" ht="12.75" customHeight="1">
      <c r="B833" s="226" t="s">
        <v>270</v>
      </c>
      <c r="C833" s="310"/>
      <c r="D833" s="185" t="s">
        <v>223</v>
      </c>
      <c r="E833" s="185" t="s">
        <v>227</v>
      </c>
      <c r="F833" s="90" t="s">
        <v>321</v>
      </c>
      <c r="G833" s="185">
        <v>610</v>
      </c>
      <c r="H833" s="185">
        <v>2</v>
      </c>
      <c r="I833" s="187">
        <v>36.7</v>
      </c>
      <c r="J833" s="187"/>
      <c r="K833" s="187"/>
    </row>
    <row r="834" spans="2:11" ht="14.25" customHeight="1">
      <c r="B834" s="313" t="s">
        <v>456</v>
      </c>
      <c r="C834" s="310"/>
      <c r="D834" s="185" t="s">
        <v>223</v>
      </c>
      <c r="E834" s="185" t="s">
        <v>227</v>
      </c>
      <c r="F834" s="338" t="s">
        <v>457</v>
      </c>
      <c r="G834" s="185"/>
      <c r="H834" s="185"/>
      <c r="I834" s="187">
        <f>I835</f>
        <v>34581.4</v>
      </c>
      <c r="J834" s="187">
        <f>J835</f>
        <v>30975.9</v>
      </c>
      <c r="K834" s="187">
        <f>K835</f>
        <v>30590.5</v>
      </c>
    </row>
    <row r="835" spans="2:11" ht="14.25" customHeight="1">
      <c r="B835" s="225" t="s">
        <v>458</v>
      </c>
      <c r="C835" s="310"/>
      <c r="D835" s="185" t="s">
        <v>223</v>
      </c>
      <c r="E835" s="185" t="s">
        <v>227</v>
      </c>
      <c r="F835" s="338" t="s">
        <v>459</v>
      </c>
      <c r="G835" s="185"/>
      <c r="H835" s="185"/>
      <c r="I835" s="187">
        <f>I836</f>
        <v>34581.4</v>
      </c>
      <c r="J835" s="187">
        <f>J836</f>
        <v>30975.9</v>
      </c>
      <c r="K835" s="187">
        <f>K836</f>
        <v>30590.5</v>
      </c>
    </row>
    <row r="836" spans="2:11" ht="12.75" customHeight="1">
      <c r="B836" s="226" t="s">
        <v>448</v>
      </c>
      <c r="C836" s="310"/>
      <c r="D836" s="185" t="s">
        <v>223</v>
      </c>
      <c r="E836" s="185" t="s">
        <v>227</v>
      </c>
      <c r="F836" s="338" t="s">
        <v>459</v>
      </c>
      <c r="G836" s="185" t="s">
        <v>356</v>
      </c>
      <c r="H836" s="185"/>
      <c r="I836" s="187">
        <f>I837</f>
        <v>34581.4</v>
      </c>
      <c r="J836" s="187">
        <f>J837</f>
        <v>30975.9</v>
      </c>
      <c r="K836" s="187">
        <f>K837</f>
        <v>30590.5</v>
      </c>
    </row>
    <row r="837" spans="2:11" ht="12.75" customHeight="1">
      <c r="B837" s="226" t="s">
        <v>449</v>
      </c>
      <c r="C837" s="310"/>
      <c r="D837" s="185" t="s">
        <v>223</v>
      </c>
      <c r="E837" s="185" t="s">
        <v>227</v>
      </c>
      <c r="F837" s="338" t="s">
        <v>459</v>
      </c>
      <c r="G837" s="185">
        <v>610</v>
      </c>
      <c r="H837" s="185"/>
      <c r="I837" s="187">
        <f>I838</f>
        <v>34581.4</v>
      </c>
      <c r="J837" s="187">
        <f>J838</f>
        <v>30975.9</v>
      </c>
      <c r="K837" s="187">
        <f>K838</f>
        <v>30590.5</v>
      </c>
    </row>
    <row r="838" spans="2:11" ht="12.75" customHeight="1">
      <c r="B838" s="226" t="s">
        <v>270</v>
      </c>
      <c r="C838" s="310"/>
      <c r="D838" s="185" t="s">
        <v>223</v>
      </c>
      <c r="E838" s="185" t="s">
        <v>227</v>
      </c>
      <c r="F838" s="338" t="s">
        <v>459</v>
      </c>
      <c r="G838" s="185">
        <v>610</v>
      </c>
      <c r="H838" s="185">
        <v>2</v>
      </c>
      <c r="I838" s="187">
        <v>34581.4</v>
      </c>
      <c r="J838" s="187">
        <v>30975.9</v>
      </c>
      <c r="K838" s="187">
        <v>30590.5</v>
      </c>
    </row>
    <row r="839" spans="2:11" ht="12.75" customHeight="1">
      <c r="B839" s="226" t="s">
        <v>460</v>
      </c>
      <c r="C839" s="310"/>
      <c r="D839" s="185" t="s">
        <v>223</v>
      </c>
      <c r="E839" s="185" t="s">
        <v>227</v>
      </c>
      <c r="F839" s="338" t="s">
        <v>461</v>
      </c>
      <c r="G839" s="185"/>
      <c r="H839" s="185"/>
      <c r="I839" s="187">
        <f>I840</f>
        <v>4517.8</v>
      </c>
      <c r="J839" s="187">
        <f>J840</f>
        <v>4504.6</v>
      </c>
      <c r="K839" s="187">
        <f>K840</f>
        <v>4440.4</v>
      </c>
    </row>
    <row r="840" spans="2:11" ht="27.75" customHeight="1">
      <c r="B840" s="313" t="s">
        <v>462</v>
      </c>
      <c r="C840" s="310"/>
      <c r="D840" s="185" t="s">
        <v>223</v>
      </c>
      <c r="E840" s="185" t="s">
        <v>227</v>
      </c>
      <c r="F840" s="338" t="s">
        <v>463</v>
      </c>
      <c r="G840" s="185"/>
      <c r="H840" s="185"/>
      <c r="I840" s="187">
        <f>I841</f>
        <v>4517.8</v>
      </c>
      <c r="J840" s="187">
        <f>J841</f>
        <v>4504.6</v>
      </c>
      <c r="K840" s="187">
        <f>K841</f>
        <v>4440.4</v>
      </c>
    </row>
    <row r="841" spans="2:11" ht="12.75" customHeight="1">
      <c r="B841" s="226" t="s">
        <v>448</v>
      </c>
      <c r="C841" s="310"/>
      <c r="D841" s="185" t="s">
        <v>223</v>
      </c>
      <c r="E841" s="185" t="s">
        <v>227</v>
      </c>
      <c r="F841" s="338" t="s">
        <v>463</v>
      </c>
      <c r="G841" s="185" t="s">
        <v>356</v>
      </c>
      <c r="H841" s="185"/>
      <c r="I841" s="187">
        <f>I842</f>
        <v>4517.8</v>
      </c>
      <c r="J841" s="187">
        <f>J842</f>
        <v>4504.6</v>
      </c>
      <c r="K841" s="187">
        <f>K842</f>
        <v>4440.4</v>
      </c>
    </row>
    <row r="842" spans="2:11" ht="14.25" customHeight="1">
      <c r="B842" s="226" t="s">
        <v>449</v>
      </c>
      <c r="C842" s="310"/>
      <c r="D842" s="185" t="s">
        <v>223</v>
      </c>
      <c r="E842" s="185" t="s">
        <v>227</v>
      </c>
      <c r="F842" s="338" t="s">
        <v>463</v>
      </c>
      <c r="G842" s="185">
        <v>610</v>
      </c>
      <c r="H842" s="185"/>
      <c r="I842" s="187">
        <f>I844+I843</f>
        <v>4517.8</v>
      </c>
      <c r="J842" s="187">
        <f>J844+J843</f>
        <v>4504.6</v>
      </c>
      <c r="K842" s="187">
        <f>K844+K843</f>
        <v>4440.4</v>
      </c>
    </row>
    <row r="843" spans="2:11" ht="12.75" customHeight="1">
      <c r="B843" s="341" t="s">
        <v>271</v>
      </c>
      <c r="C843" s="310"/>
      <c r="D843" s="185" t="s">
        <v>223</v>
      </c>
      <c r="E843" s="185" t="s">
        <v>227</v>
      </c>
      <c r="F843" s="338" t="s">
        <v>463</v>
      </c>
      <c r="G843" s="185" t="s">
        <v>453</v>
      </c>
      <c r="H843" s="185" t="s">
        <v>326</v>
      </c>
      <c r="I843" s="187">
        <v>2258.9</v>
      </c>
      <c r="J843" s="187">
        <v>2252.3</v>
      </c>
      <c r="K843" s="187">
        <v>2220.2</v>
      </c>
    </row>
    <row r="844" spans="2:11" ht="14.25" customHeight="1">
      <c r="B844" s="341" t="s">
        <v>270</v>
      </c>
      <c r="C844" s="310"/>
      <c r="D844" s="185" t="s">
        <v>223</v>
      </c>
      <c r="E844" s="185" t="s">
        <v>227</v>
      </c>
      <c r="F844" s="338" t="s">
        <v>464</v>
      </c>
      <c r="G844" s="185">
        <v>610</v>
      </c>
      <c r="H844" s="185" t="s">
        <v>294</v>
      </c>
      <c r="I844" s="187">
        <v>2258.9</v>
      </c>
      <c r="J844" s="187">
        <v>2252.3</v>
      </c>
      <c r="K844" s="187">
        <v>2220.2</v>
      </c>
    </row>
    <row r="845" spans="2:11" ht="26.25" customHeight="1">
      <c r="B845" s="320" t="s">
        <v>465</v>
      </c>
      <c r="C845" s="310"/>
      <c r="D845" s="185" t="s">
        <v>223</v>
      </c>
      <c r="E845" s="185" t="s">
        <v>227</v>
      </c>
      <c r="F845" s="338" t="s">
        <v>466</v>
      </c>
      <c r="G845" s="185"/>
      <c r="H845" s="185"/>
      <c r="I845" s="187">
        <f>I846</f>
        <v>3974.4</v>
      </c>
      <c r="J845" s="187">
        <f>J846</f>
        <v>3902.7999999999997</v>
      </c>
      <c r="K845" s="187">
        <f>K846</f>
        <v>4049.1000000000004</v>
      </c>
    </row>
    <row r="846" spans="2:11" ht="14.25" customHeight="1">
      <c r="B846" s="226" t="s">
        <v>448</v>
      </c>
      <c r="C846" s="310"/>
      <c r="D846" s="185" t="s">
        <v>223</v>
      </c>
      <c r="E846" s="185" t="s">
        <v>227</v>
      </c>
      <c r="F846" s="338" t="s">
        <v>467</v>
      </c>
      <c r="G846" s="185" t="s">
        <v>356</v>
      </c>
      <c r="H846" s="185"/>
      <c r="I846" s="187">
        <f>I847</f>
        <v>3974.4</v>
      </c>
      <c r="J846" s="187">
        <f>J847</f>
        <v>3902.7999999999997</v>
      </c>
      <c r="K846" s="187">
        <f>K847</f>
        <v>4049.1000000000004</v>
      </c>
    </row>
    <row r="847" spans="2:11" ht="12.75" customHeight="1">
      <c r="B847" s="226" t="s">
        <v>449</v>
      </c>
      <c r="C847" s="310"/>
      <c r="D847" s="185" t="s">
        <v>223</v>
      </c>
      <c r="E847" s="185" t="s">
        <v>227</v>
      </c>
      <c r="F847" s="338" t="s">
        <v>467</v>
      </c>
      <c r="G847" s="185">
        <v>610</v>
      </c>
      <c r="H847" s="185"/>
      <c r="I847" s="187">
        <f>I849+I848+I850</f>
        <v>3974.4</v>
      </c>
      <c r="J847" s="187">
        <f>J849+J848+J850</f>
        <v>3902.7999999999997</v>
      </c>
      <c r="K847" s="187">
        <f>K849+K848+K850</f>
        <v>4049.1000000000004</v>
      </c>
    </row>
    <row r="848" spans="2:11" ht="14.25" customHeight="1">
      <c r="B848" s="341" t="s">
        <v>270</v>
      </c>
      <c r="C848" s="310"/>
      <c r="D848" s="185" t="s">
        <v>223</v>
      </c>
      <c r="E848" s="185" t="s">
        <v>227</v>
      </c>
      <c r="F848" s="338" t="s">
        <v>467</v>
      </c>
      <c r="G848" s="185">
        <v>610</v>
      </c>
      <c r="H848" s="185" t="s">
        <v>294</v>
      </c>
      <c r="I848" s="187">
        <v>39.7</v>
      </c>
      <c r="J848" s="187">
        <v>39</v>
      </c>
      <c r="K848" s="187">
        <v>40.5</v>
      </c>
    </row>
    <row r="849" spans="2:11" ht="15" customHeight="1">
      <c r="B849" s="341" t="s">
        <v>271</v>
      </c>
      <c r="C849" s="310"/>
      <c r="D849" s="185" t="s">
        <v>223</v>
      </c>
      <c r="E849" s="185" t="s">
        <v>227</v>
      </c>
      <c r="F849" s="338" t="s">
        <v>467</v>
      </c>
      <c r="G849" s="185">
        <v>610</v>
      </c>
      <c r="H849" s="185" t="s">
        <v>326</v>
      </c>
      <c r="I849" s="187">
        <v>354.1</v>
      </c>
      <c r="J849" s="187">
        <v>347.7</v>
      </c>
      <c r="K849" s="187">
        <v>360.8</v>
      </c>
    </row>
    <row r="850" spans="2:11" ht="15" customHeight="1">
      <c r="B850" s="226" t="s">
        <v>272</v>
      </c>
      <c r="C850" s="310"/>
      <c r="D850" s="185" t="s">
        <v>223</v>
      </c>
      <c r="E850" s="185" t="s">
        <v>227</v>
      </c>
      <c r="F850" s="338" t="s">
        <v>467</v>
      </c>
      <c r="G850" s="185">
        <v>610</v>
      </c>
      <c r="H850" s="185" t="s">
        <v>304</v>
      </c>
      <c r="I850" s="187">
        <v>3580.6</v>
      </c>
      <c r="J850" s="187">
        <v>3516.1</v>
      </c>
      <c r="K850" s="187">
        <v>3647.8</v>
      </c>
    </row>
    <row r="851" spans="2:11" ht="66.75" customHeight="1">
      <c r="B851" s="320" t="s">
        <v>468</v>
      </c>
      <c r="C851" s="310"/>
      <c r="D851" s="185" t="s">
        <v>223</v>
      </c>
      <c r="E851" s="185" t="s">
        <v>227</v>
      </c>
      <c r="F851" s="338" t="s">
        <v>469</v>
      </c>
      <c r="G851" s="185"/>
      <c r="H851" s="185"/>
      <c r="I851" s="187">
        <f>I852</f>
        <v>78229.2</v>
      </c>
      <c r="J851" s="187">
        <f>J852</f>
        <v>63785.7</v>
      </c>
      <c r="K851" s="187">
        <f>K852</f>
        <v>62195.2</v>
      </c>
    </row>
    <row r="852" spans="2:11" ht="14.25" customHeight="1">
      <c r="B852" s="226" t="s">
        <v>448</v>
      </c>
      <c r="C852" s="310"/>
      <c r="D852" s="185" t="s">
        <v>223</v>
      </c>
      <c r="E852" s="185" t="s">
        <v>227</v>
      </c>
      <c r="F852" s="338" t="s">
        <v>470</v>
      </c>
      <c r="G852" s="185" t="s">
        <v>356</v>
      </c>
      <c r="H852" s="185"/>
      <c r="I852" s="187">
        <f>I853</f>
        <v>78229.2</v>
      </c>
      <c r="J852" s="187">
        <f>J853</f>
        <v>63785.7</v>
      </c>
      <c r="K852" s="187">
        <f>K853</f>
        <v>62195.2</v>
      </c>
    </row>
    <row r="853" spans="2:11" ht="14.25" customHeight="1">
      <c r="B853" s="226" t="s">
        <v>449</v>
      </c>
      <c r="C853" s="310"/>
      <c r="D853" s="185" t="s">
        <v>223</v>
      </c>
      <c r="E853" s="185" t="s">
        <v>227</v>
      </c>
      <c r="F853" s="338" t="s">
        <v>470</v>
      </c>
      <c r="G853" s="185">
        <v>610</v>
      </c>
      <c r="H853" s="185"/>
      <c r="I853" s="187">
        <f>I854</f>
        <v>78229.2</v>
      </c>
      <c r="J853" s="187">
        <f>J854</f>
        <v>63785.7</v>
      </c>
      <c r="K853" s="187">
        <f>K854</f>
        <v>62195.2</v>
      </c>
    </row>
    <row r="854" spans="2:12" ht="14.25" customHeight="1">
      <c r="B854" s="341" t="s">
        <v>271</v>
      </c>
      <c r="C854" s="310"/>
      <c r="D854" s="185" t="s">
        <v>223</v>
      </c>
      <c r="E854" s="185" t="s">
        <v>227</v>
      </c>
      <c r="F854" s="338" t="s">
        <v>470</v>
      </c>
      <c r="G854" s="185">
        <v>610</v>
      </c>
      <c r="H854" s="185" t="s">
        <v>326</v>
      </c>
      <c r="I854" s="187">
        <v>78229.2</v>
      </c>
      <c r="J854" s="187">
        <v>63785.7</v>
      </c>
      <c r="K854" s="187">
        <v>62195.2</v>
      </c>
      <c r="L854" s="278">
        <v>10888.9</v>
      </c>
    </row>
    <row r="855" spans="2:11" ht="14.25" customHeight="1">
      <c r="B855" s="226" t="s">
        <v>471</v>
      </c>
      <c r="C855" s="310"/>
      <c r="D855" s="185" t="s">
        <v>223</v>
      </c>
      <c r="E855" s="185" t="s">
        <v>227</v>
      </c>
      <c r="F855" s="338" t="s">
        <v>472</v>
      </c>
      <c r="G855" s="185"/>
      <c r="H855" s="185"/>
      <c r="I855" s="187">
        <f>I857</f>
        <v>1536.4</v>
      </c>
      <c r="J855" s="187">
        <f>J857</f>
        <v>1536.4</v>
      </c>
      <c r="K855" s="187">
        <f>K857</f>
        <v>1536.4</v>
      </c>
    </row>
    <row r="856" spans="2:11" ht="14.25" customHeight="1">
      <c r="B856" s="225" t="s">
        <v>298</v>
      </c>
      <c r="C856" s="310"/>
      <c r="D856" s="185" t="s">
        <v>223</v>
      </c>
      <c r="E856" s="185" t="s">
        <v>227</v>
      </c>
      <c r="F856" s="338" t="s">
        <v>473</v>
      </c>
      <c r="G856" s="185"/>
      <c r="H856" s="185"/>
      <c r="I856" s="187">
        <f>I857</f>
        <v>1536.4</v>
      </c>
      <c r="J856" s="187">
        <f>J857</f>
        <v>1536.4</v>
      </c>
      <c r="K856" s="187">
        <f>K857</f>
        <v>1536.4</v>
      </c>
    </row>
    <row r="857" spans="2:11" ht="14.25" customHeight="1">
      <c r="B857" s="226" t="s">
        <v>448</v>
      </c>
      <c r="C857" s="310"/>
      <c r="D857" s="185" t="s">
        <v>223</v>
      </c>
      <c r="E857" s="185" t="s">
        <v>227</v>
      </c>
      <c r="F857" s="338" t="s">
        <v>473</v>
      </c>
      <c r="G857" s="185" t="s">
        <v>356</v>
      </c>
      <c r="H857" s="185"/>
      <c r="I857" s="187">
        <f>I858</f>
        <v>1536.4</v>
      </c>
      <c r="J857" s="187">
        <f>J858</f>
        <v>1536.4</v>
      </c>
      <c r="K857" s="187">
        <f>K858</f>
        <v>1536.4</v>
      </c>
    </row>
    <row r="858" spans="2:11" ht="14.25" customHeight="1">
      <c r="B858" s="226" t="s">
        <v>449</v>
      </c>
      <c r="C858" s="310"/>
      <c r="D858" s="185" t="s">
        <v>223</v>
      </c>
      <c r="E858" s="185" t="s">
        <v>227</v>
      </c>
      <c r="F858" s="338" t="s">
        <v>473</v>
      </c>
      <c r="G858" s="185">
        <v>610</v>
      </c>
      <c r="H858" s="185"/>
      <c r="I858" s="187">
        <f>I859</f>
        <v>1536.4</v>
      </c>
      <c r="J858" s="187">
        <f>J859</f>
        <v>1536.4</v>
      </c>
      <c r="K858" s="187">
        <f>K859</f>
        <v>1536.4</v>
      </c>
    </row>
    <row r="859" spans="2:11" ht="14.25" customHeight="1">
      <c r="B859" s="341" t="s">
        <v>271</v>
      </c>
      <c r="C859" s="310"/>
      <c r="D859" s="185" t="s">
        <v>223</v>
      </c>
      <c r="E859" s="185" t="s">
        <v>227</v>
      </c>
      <c r="F859" s="338" t="s">
        <v>473</v>
      </c>
      <c r="G859" s="185">
        <v>610</v>
      </c>
      <c r="H859" s="185" t="s">
        <v>326</v>
      </c>
      <c r="I859" s="187">
        <v>1536.4</v>
      </c>
      <c r="J859" s="187">
        <v>1536.4</v>
      </c>
      <c r="K859" s="187">
        <v>1536.4</v>
      </c>
    </row>
    <row r="860" spans="2:11" ht="14.25" customHeight="1">
      <c r="B860" s="226" t="s">
        <v>471</v>
      </c>
      <c r="C860" s="310"/>
      <c r="D860" s="185" t="s">
        <v>223</v>
      </c>
      <c r="E860" s="185" t="s">
        <v>227</v>
      </c>
      <c r="F860" s="338" t="s">
        <v>474</v>
      </c>
      <c r="G860" s="185"/>
      <c r="H860" s="185"/>
      <c r="I860" s="187">
        <f>I862</f>
        <v>7848.3</v>
      </c>
      <c r="J860" s="187">
        <f>J862</f>
        <v>7848.3</v>
      </c>
      <c r="K860" s="187">
        <f>K862</f>
        <v>8182.9</v>
      </c>
    </row>
    <row r="861" spans="2:11" ht="14.25" customHeight="1">
      <c r="B861" s="225" t="s">
        <v>458</v>
      </c>
      <c r="C861" s="310"/>
      <c r="D861" s="185" t="s">
        <v>223</v>
      </c>
      <c r="E861" s="185" t="s">
        <v>227</v>
      </c>
      <c r="F861" s="338" t="s">
        <v>475</v>
      </c>
      <c r="G861" s="185"/>
      <c r="H861" s="185"/>
      <c r="I861" s="187">
        <f>I862</f>
        <v>7848.3</v>
      </c>
      <c r="J861" s="187">
        <f>J862</f>
        <v>7848.3</v>
      </c>
      <c r="K861" s="187">
        <f>K862</f>
        <v>8182.9</v>
      </c>
    </row>
    <row r="862" spans="2:11" ht="14.25" customHeight="1">
      <c r="B862" s="226" t="s">
        <v>448</v>
      </c>
      <c r="C862" s="310"/>
      <c r="D862" s="185" t="s">
        <v>223</v>
      </c>
      <c r="E862" s="185" t="s">
        <v>227</v>
      </c>
      <c r="F862" s="338" t="s">
        <v>475</v>
      </c>
      <c r="G862" s="185" t="s">
        <v>356</v>
      </c>
      <c r="H862" s="185"/>
      <c r="I862" s="187">
        <f>I863</f>
        <v>7848.3</v>
      </c>
      <c r="J862" s="187">
        <f>J863</f>
        <v>7848.3</v>
      </c>
      <c r="K862" s="187">
        <f>K863</f>
        <v>8182.9</v>
      </c>
    </row>
    <row r="863" spans="2:11" ht="14.25" customHeight="1">
      <c r="B863" s="226" t="s">
        <v>449</v>
      </c>
      <c r="C863" s="310"/>
      <c r="D863" s="185" t="s">
        <v>223</v>
      </c>
      <c r="E863" s="185" t="s">
        <v>227</v>
      </c>
      <c r="F863" s="338" t="s">
        <v>475</v>
      </c>
      <c r="G863" s="185">
        <v>610</v>
      </c>
      <c r="H863" s="185"/>
      <c r="I863" s="187">
        <f>I864</f>
        <v>7848.3</v>
      </c>
      <c r="J863" s="187">
        <f>J864</f>
        <v>7848.3</v>
      </c>
      <c r="K863" s="187">
        <f>K864</f>
        <v>8182.9</v>
      </c>
    </row>
    <row r="864" spans="2:11" ht="14.25" customHeight="1">
      <c r="B864" s="226" t="s">
        <v>449</v>
      </c>
      <c r="C864" s="310"/>
      <c r="D864" s="185" t="s">
        <v>223</v>
      </c>
      <c r="E864" s="185" t="s">
        <v>227</v>
      </c>
      <c r="F864" s="338" t="s">
        <v>475</v>
      </c>
      <c r="G864" s="185">
        <v>610</v>
      </c>
      <c r="H864" s="185"/>
      <c r="I864" s="187">
        <f>I865</f>
        <v>7848.3</v>
      </c>
      <c r="J864" s="187">
        <f>J865</f>
        <v>7848.3</v>
      </c>
      <c r="K864" s="187">
        <f>K865</f>
        <v>8182.9</v>
      </c>
    </row>
    <row r="865" spans="2:11" ht="14.25" customHeight="1">
      <c r="B865" s="226" t="s">
        <v>272</v>
      </c>
      <c r="C865" s="310"/>
      <c r="D865" s="185" t="s">
        <v>223</v>
      </c>
      <c r="E865" s="185" t="s">
        <v>227</v>
      </c>
      <c r="F865" s="338" t="s">
        <v>475</v>
      </c>
      <c r="G865" s="185">
        <v>610</v>
      </c>
      <c r="H865" s="185" t="s">
        <v>304</v>
      </c>
      <c r="I865" s="187">
        <v>7848.3</v>
      </c>
      <c r="J865" s="187">
        <v>7848.3</v>
      </c>
      <c r="K865" s="187">
        <v>8182.9</v>
      </c>
    </row>
    <row r="866" spans="2:11" ht="26.25" customHeight="1" hidden="1">
      <c r="B866" s="226" t="s">
        <v>476</v>
      </c>
      <c r="C866" s="310"/>
      <c r="D866" s="185" t="s">
        <v>223</v>
      </c>
      <c r="E866" s="185" t="s">
        <v>227</v>
      </c>
      <c r="F866" s="338" t="s">
        <v>477</v>
      </c>
      <c r="G866" s="185"/>
      <c r="H866" s="185"/>
      <c r="I866" s="187">
        <f>I868</f>
        <v>0</v>
      </c>
      <c r="J866" s="187">
        <f>J868</f>
        <v>0</v>
      </c>
      <c r="K866" s="187">
        <f>K868</f>
        <v>0</v>
      </c>
    </row>
    <row r="867" spans="2:11" ht="14.25" customHeight="1" hidden="1">
      <c r="B867" s="225" t="s">
        <v>298</v>
      </c>
      <c r="C867" s="310"/>
      <c r="D867" s="185" t="s">
        <v>223</v>
      </c>
      <c r="E867" s="185" t="s">
        <v>227</v>
      </c>
      <c r="F867" s="338" t="s">
        <v>478</v>
      </c>
      <c r="G867" s="185"/>
      <c r="H867" s="185"/>
      <c r="I867" s="187">
        <f>I868</f>
        <v>0</v>
      </c>
      <c r="J867" s="187">
        <f>J868</f>
        <v>0</v>
      </c>
      <c r="K867" s="187">
        <f>K868</f>
        <v>0</v>
      </c>
    </row>
    <row r="868" spans="2:11" ht="14.25" customHeight="1" hidden="1">
      <c r="B868" s="226" t="s">
        <v>448</v>
      </c>
      <c r="C868" s="317"/>
      <c r="D868" s="185" t="s">
        <v>223</v>
      </c>
      <c r="E868" s="185" t="s">
        <v>227</v>
      </c>
      <c r="F868" s="338" t="s">
        <v>478</v>
      </c>
      <c r="G868" s="185" t="s">
        <v>356</v>
      </c>
      <c r="H868" s="185"/>
      <c r="I868" s="187">
        <f>I869</f>
        <v>0</v>
      </c>
      <c r="J868" s="187">
        <f>J869</f>
        <v>0</v>
      </c>
      <c r="K868" s="187">
        <f>K869</f>
        <v>0</v>
      </c>
    </row>
    <row r="869" spans="2:11" ht="14.25" customHeight="1" hidden="1">
      <c r="B869" s="226" t="s">
        <v>449</v>
      </c>
      <c r="C869" s="317"/>
      <c r="D869" s="185" t="s">
        <v>223</v>
      </c>
      <c r="E869" s="185" t="s">
        <v>227</v>
      </c>
      <c r="F869" s="338" t="s">
        <v>478</v>
      </c>
      <c r="G869" s="185">
        <v>610</v>
      </c>
      <c r="H869" s="185"/>
      <c r="I869" s="187">
        <f>I870+I871</f>
        <v>0</v>
      </c>
      <c r="J869" s="187">
        <f>J870+J871</f>
        <v>0</v>
      </c>
      <c r="K869" s="187">
        <f>K870+K871</f>
        <v>0</v>
      </c>
    </row>
    <row r="870" spans="2:11" ht="12.75" customHeight="1" hidden="1">
      <c r="B870" s="226" t="s">
        <v>270</v>
      </c>
      <c r="C870" s="317"/>
      <c r="D870" s="185" t="s">
        <v>223</v>
      </c>
      <c r="E870" s="185" t="s">
        <v>227</v>
      </c>
      <c r="F870" s="338" t="s">
        <v>479</v>
      </c>
      <c r="G870" s="185">
        <v>610</v>
      </c>
      <c r="H870" s="185">
        <v>2</v>
      </c>
      <c r="I870" s="187"/>
      <c r="J870" s="187"/>
      <c r="K870" s="187"/>
    </row>
    <row r="871" spans="2:11" ht="14.25" customHeight="1" hidden="1">
      <c r="B871" s="341" t="s">
        <v>271</v>
      </c>
      <c r="C871" s="317"/>
      <c r="D871" s="185" t="s">
        <v>223</v>
      </c>
      <c r="E871" s="185" t="s">
        <v>227</v>
      </c>
      <c r="F871" s="338" t="s">
        <v>480</v>
      </c>
      <c r="G871" s="185">
        <v>610</v>
      </c>
      <c r="H871" s="185" t="s">
        <v>326</v>
      </c>
      <c r="I871" s="187"/>
      <c r="J871" s="187"/>
      <c r="K871" s="187"/>
    </row>
    <row r="872" spans="2:11" ht="15.75" customHeight="1">
      <c r="B872" s="341" t="s">
        <v>481</v>
      </c>
      <c r="C872" s="317"/>
      <c r="D872" s="185" t="s">
        <v>223</v>
      </c>
      <c r="E872" s="185" t="s">
        <v>227</v>
      </c>
      <c r="F872" s="338" t="s">
        <v>482</v>
      </c>
      <c r="G872" s="185"/>
      <c r="H872" s="185"/>
      <c r="I872" s="187">
        <f>I873</f>
        <v>4080.3</v>
      </c>
      <c r="J872" s="187">
        <f>J873</f>
        <v>0</v>
      </c>
      <c r="K872" s="187">
        <f>K873</f>
        <v>0</v>
      </c>
    </row>
    <row r="873" spans="2:11" ht="27.75" customHeight="1">
      <c r="B873" s="320" t="s">
        <v>483</v>
      </c>
      <c r="C873" s="317"/>
      <c r="D873" s="185" t="s">
        <v>223</v>
      </c>
      <c r="E873" s="185" t="s">
        <v>227</v>
      </c>
      <c r="F873" s="90" t="s">
        <v>484</v>
      </c>
      <c r="G873" s="185"/>
      <c r="H873" s="185"/>
      <c r="I873" s="187">
        <f>I874</f>
        <v>4080.3</v>
      </c>
      <c r="J873" s="187">
        <f>J874</f>
        <v>0</v>
      </c>
      <c r="K873" s="187">
        <f>K874</f>
        <v>0</v>
      </c>
    </row>
    <row r="874" spans="2:11" ht="15.75" customHeight="1">
      <c r="B874" s="226" t="s">
        <v>448</v>
      </c>
      <c r="C874" s="310"/>
      <c r="D874" s="185" t="s">
        <v>223</v>
      </c>
      <c r="E874" s="185" t="s">
        <v>227</v>
      </c>
      <c r="F874" s="90" t="s">
        <v>484</v>
      </c>
      <c r="G874" s="185" t="s">
        <v>356</v>
      </c>
      <c r="H874" s="185"/>
      <c r="I874" s="187">
        <f>I875</f>
        <v>4080.3</v>
      </c>
      <c r="J874" s="187">
        <f>J875</f>
        <v>0</v>
      </c>
      <c r="K874" s="187">
        <f>K875</f>
        <v>0</v>
      </c>
    </row>
    <row r="875" spans="2:11" ht="15.75" customHeight="1">
      <c r="B875" s="226" t="s">
        <v>449</v>
      </c>
      <c r="C875" s="310"/>
      <c r="D875" s="185" t="s">
        <v>223</v>
      </c>
      <c r="E875" s="185" t="s">
        <v>227</v>
      </c>
      <c r="F875" s="90" t="s">
        <v>484</v>
      </c>
      <c r="G875" s="185" t="s">
        <v>453</v>
      </c>
      <c r="H875" s="185"/>
      <c r="I875" s="187">
        <f>I876+I877+I878</f>
        <v>4080.3</v>
      </c>
      <c r="J875" s="187">
        <f>J876+J877+J878</f>
        <v>0</v>
      </c>
      <c r="K875" s="187">
        <f>K876+K877+K878</f>
        <v>0</v>
      </c>
    </row>
    <row r="876" spans="2:11" ht="12.75" customHeight="1">
      <c r="B876" s="226" t="s">
        <v>270</v>
      </c>
      <c r="C876" s="310"/>
      <c r="D876" s="185" t="s">
        <v>223</v>
      </c>
      <c r="E876" s="185" t="s">
        <v>227</v>
      </c>
      <c r="F876" s="90" t="s">
        <v>484</v>
      </c>
      <c r="G876" s="185" t="s">
        <v>453</v>
      </c>
      <c r="H876" s="185" t="s">
        <v>294</v>
      </c>
      <c r="I876" s="187">
        <v>204</v>
      </c>
      <c r="J876" s="187">
        <v>0</v>
      </c>
      <c r="K876" s="187">
        <v>0</v>
      </c>
    </row>
    <row r="877" spans="2:11" ht="12.75" customHeight="1">
      <c r="B877" s="341" t="s">
        <v>271</v>
      </c>
      <c r="C877" s="310"/>
      <c r="D877" s="185" t="s">
        <v>223</v>
      </c>
      <c r="E877" s="185" t="s">
        <v>227</v>
      </c>
      <c r="F877" s="90" t="s">
        <v>484</v>
      </c>
      <c r="G877" s="185" t="s">
        <v>453</v>
      </c>
      <c r="H877" s="185" t="s">
        <v>326</v>
      </c>
      <c r="I877" s="187">
        <v>38.8</v>
      </c>
      <c r="J877" s="187">
        <v>0</v>
      </c>
      <c r="K877" s="187">
        <v>0</v>
      </c>
    </row>
    <row r="878" spans="2:11" ht="12.75" customHeight="1">
      <c r="B878" s="226" t="s">
        <v>272</v>
      </c>
      <c r="C878" s="310"/>
      <c r="D878" s="185" t="s">
        <v>223</v>
      </c>
      <c r="E878" s="185" t="s">
        <v>227</v>
      </c>
      <c r="F878" s="90" t="s">
        <v>484</v>
      </c>
      <c r="G878" s="185" t="s">
        <v>453</v>
      </c>
      <c r="H878" s="185" t="s">
        <v>304</v>
      </c>
      <c r="I878" s="187">
        <v>3837.5</v>
      </c>
      <c r="J878" s="187">
        <v>0</v>
      </c>
      <c r="K878" s="187">
        <v>0</v>
      </c>
    </row>
    <row r="879" spans="2:11" ht="26.25" customHeight="1">
      <c r="B879" s="313" t="s">
        <v>412</v>
      </c>
      <c r="C879" s="310"/>
      <c r="D879" s="185" t="s">
        <v>223</v>
      </c>
      <c r="E879" s="185" t="s">
        <v>227</v>
      </c>
      <c r="F879" s="312" t="s">
        <v>413</v>
      </c>
      <c r="G879" s="185"/>
      <c r="H879" s="185"/>
      <c r="I879" s="187">
        <f>I880</f>
        <v>100</v>
      </c>
      <c r="J879" s="187">
        <f>J880</f>
        <v>0</v>
      </c>
      <c r="K879" s="187">
        <f>K880</f>
        <v>0</v>
      </c>
    </row>
    <row r="880" spans="2:11" ht="12.75" customHeight="1">
      <c r="B880" s="225" t="s">
        <v>286</v>
      </c>
      <c r="C880" s="310"/>
      <c r="D880" s="185" t="s">
        <v>223</v>
      </c>
      <c r="E880" s="185" t="s">
        <v>227</v>
      </c>
      <c r="F880" s="312" t="s">
        <v>413</v>
      </c>
      <c r="G880" s="185" t="s">
        <v>287</v>
      </c>
      <c r="H880" s="185"/>
      <c r="I880" s="187">
        <f>I881</f>
        <v>100</v>
      </c>
      <c r="J880" s="187">
        <f>J881</f>
        <v>0</v>
      </c>
      <c r="K880" s="187">
        <f>K881</f>
        <v>0</v>
      </c>
    </row>
    <row r="881" spans="2:11" ht="12.75" customHeight="1">
      <c r="B881" s="225" t="s">
        <v>288</v>
      </c>
      <c r="C881" s="310"/>
      <c r="D881" s="185" t="s">
        <v>223</v>
      </c>
      <c r="E881" s="185" t="s">
        <v>227</v>
      </c>
      <c r="F881" s="312" t="s">
        <v>413</v>
      </c>
      <c r="G881" s="185" t="s">
        <v>289</v>
      </c>
      <c r="H881" s="185"/>
      <c r="I881" s="187">
        <f>I882</f>
        <v>100</v>
      </c>
      <c r="J881" s="187">
        <f>J882</f>
        <v>0</v>
      </c>
      <c r="K881" s="187">
        <f>K882</f>
        <v>0</v>
      </c>
    </row>
    <row r="882" spans="2:11" ht="12.75" customHeight="1">
      <c r="B882" s="225" t="s">
        <v>271</v>
      </c>
      <c r="C882" s="310"/>
      <c r="D882" s="185" t="s">
        <v>223</v>
      </c>
      <c r="E882" s="185" t="s">
        <v>227</v>
      </c>
      <c r="F882" s="312" t="s">
        <v>413</v>
      </c>
      <c r="G882" s="185" t="s">
        <v>289</v>
      </c>
      <c r="H882" s="185" t="s">
        <v>326</v>
      </c>
      <c r="I882" s="187">
        <v>100</v>
      </c>
      <c r="J882" s="187"/>
      <c r="K882" s="187"/>
    </row>
    <row r="883" spans="2:11" ht="28.5" customHeight="1" hidden="1">
      <c r="B883" s="343" t="s">
        <v>322</v>
      </c>
      <c r="C883" s="310"/>
      <c r="D883" s="185" t="s">
        <v>223</v>
      </c>
      <c r="E883" s="185" t="s">
        <v>227</v>
      </c>
      <c r="F883" s="421" t="s">
        <v>313</v>
      </c>
      <c r="G883" s="185"/>
      <c r="H883" s="185"/>
      <c r="I883" s="187">
        <f>I884</f>
        <v>0</v>
      </c>
      <c r="J883" s="187">
        <f>J884</f>
        <v>0</v>
      </c>
      <c r="K883" s="187">
        <f>K884</f>
        <v>0</v>
      </c>
    </row>
    <row r="884" spans="2:11" ht="12.75" customHeight="1" hidden="1">
      <c r="B884" s="311" t="s">
        <v>298</v>
      </c>
      <c r="C884" s="310"/>
      <c r="D884" s="185" t="s">
        <v>223</v>
      </c>
      <c r="E884" s="185" t="s">
        <v>227</v>
      </c>
      <c r="F884" s="345" t="s">
        <v>323</v>
      </c>
      <c r="G884" s="185"/>
      <c r="H884" s="185"/>
      <c r="I884" s="187">
        <f>I885</f>
        <v>0</v>
      </c>
      <c r="J884" s="187">
        <f>J885</f>
        <v>0</v>
      </c>
      <c r="K884" s="187">
        <f>K885</f>
        <v>0</v>
      </c>
    </row>
    <row r="885" spans="2:11" ht="12.75" customHeight="1" hidden="1">
      <c r="B885" s="226" t="s">
        <v>448</v>
      </c>
      <c r="C885" s="310"/>
      <c r="D885" s="185" t="s">
        <v>223</v>
      </c>
      <c r="E885" s="185" t="s">
        <v>227</v>
      </c>
      <c r="F885" s="345" t="s">
        <v>323</v>
      </c>
      <c r="G885" s="185" t="s">
        <v>356</v>
      </c>
      <c r="H885" s="185"/>
      <c r="I885" s="187">
        <f>I886</f>
        <v>0</v>
      </c>
      <c r="J885" s="187">
        <f>J886</f>
        <v>0</v>
      </c>
      <c r="K885" s="187">
        <f>K886</f>
        <v>0</v>
      </c>
    </row>
    <row r="886" spans="2:11" ht="12.75" customHeight="1" hidden="1">
      <c r="B886" s="226" t="s">
        <v>449</v>
      </c>
      <c r="C886" s="310"/>
      <c r="D886" s="185" t="s">
        <v>223</v>
      </c>
      <c r="E886" s="185" t="s">
        <v>227</v>
      </c>
      <c r="F886" s="345" t="s">
        <v>323</v>
      </c>
      <c r="G886" s="185" t="s">
        <v>453</v>
      </c>
      <c r="H886" s="185"/>
      <c r="I886" s="187">
        <f>I887</f>
        <v>0</v>
      </c>
      <c r="J886" s="187">
        <f>J887</f>
        <v>0</v>
      </c>
      <c r="K886" s="187">
        <f>K887</f>
        <v>0</v>
      </c>
    </row>
    <row r="887" spans="2:11" ht="12.75" customHeight="1" hidden="1">
      <c r="B887" s="226" t="s">
        <v>270</v>
      </c>
      <c r="C887" s="310"/>
      <c r="D887" s="185" t="s">
        <v>223</v>
      </c>
      <c r="E887" s="185" t="s">
        <v>227</v>
      </c>
      <c r="F887" s="345" t="s">
        <v>323</v>
      </c>
      <c r="G887" s="185" t="s">
        <v>453</v>
      </c>
      <c r="H887" s="185" t="s">
        <v>294</v>
      </c>
      <c r="I887" s="187"/>
      <c r="J887" s="187"/>
      <c r="K887" s="187"/>
    </row>
    <row r="888" spans="2:11" ht="12.75" customHeight="1">
      <c r="B888" s="422" t="s">
        <v>485</v>
      </c>
      <c r="C888" s="310"/>
      <c r="D888" s="308" t="s">
        <v>223</v>
      </c>
      <c r="E888" s="308" t="s">
        <v>229</v>
      </c>
      <c r="F888" s="338"/>
      <c r="G888" s="185"/>
      <c r="H888" s="185"/>
      <c r="I888" s="187">
        <f>I889+I916</f>
        <v>7313.399999999999</v>
      </c>
      <c r="J888" s="187">
        <f>J889</f>
        <v>7525.799999999998</v>
      </c>
      <c r="K888" s="187">
        <f>K889+K916</f>
        <v>5736.999999999999</v>
      </c>
    </row>
    <row r="889" spans="2:11" ht="26.25" customHeight="1">
      <c r="B889" s="323" t="s">
        <v>440</v>
      </c>
      <c r="C889" s="310"/>
      <c r="D889" s="305" t="s">
        <v>223</v>
      </c>
      <c r="E889" s="305" t="s">
        <v>229</v>
      </c>
      <c r="F889" s="342" t="s">
        <v>441</v>
      </c>
      <c r="G889" s="305"/>
      <c r="H889" s="305"/>
      <c r="I889" s="298">
        <f>I897+I890+I904+I907+I910+I913</f>
        <v>7313.399999999999</v>
      </c>
      <c r="J889" s="298">
        <f>J897+J890+J904+J907+J910+J913+J916</f>
        <v>7525.799999999998</v>
      </c>
      <c r="K889" s="298">
        <f>K897+K890+K904+K907+K910+K913</f>
        <v>5736.999999999999</v>
      </c>
    </row>
    <row r="890" spans="2:11" ht="15.75" customHeight="1">
      <c r="B890" s="341" t="s">
        <v>454</v>
      </c>
      <c r="C890" s="310"/>
      <c r="D890" s="305"/>
      <c r="E890" s="305"/>
      <c r="F890" s="342"/>
      <c r="G890" s="305"/>
      <c r="H890" s="305"/>
      <c r="I890" s="187">
        <f>I891</f>
        <v>391.3</v>
      </c>
      <c r="J890" s="187">
        <f>J891</f>
        <v>677.4</v>
      </c>
      <c r="K890" s="187">
        <f>K891</f>
        <v>0</v>
      </c>
    </row>
    <row r="891" spans="2:11" ht="26.25" customHeight="1">
      <c r="B891" s="366" t="s">
        <v>507</v>
      </c>
      <c r="C891" s="310"/>
      <c r="D891" s="185" t="s">
        <v>223</v>
      </c>
      <c r="E891" s="185" t="s">
        <v>229</v>
      </c>
      <c r="F891" s="373" t="s">
        <v>508</v>
      </c>
      <c r="G891" s="185"/>
      <c r="H891" s="185"/>
      <c r="I891" s="187">
        <f>I892</f>
        <v>391.3</v>
      </c>
      <c r="J891" s="187">
        <f>J892</f>
        <v>677.4</v>
      </c>
      <c r="K891" s="187">
        <f>K892</f>
        <v>0</v>
      </c>
    </row>
    <row r="892" spans="2:11" ht="15.75" customHeight="1">
      <c r="B892" s="313" t="s">
        <v>448</v>
      </c>
      <c r="C892" s="310"/>
      <c r="D892" s="185" t="s">
        <v>223</v>
      </c>
      <c r="E892" s="185" t="s">
        <v>229</v>
      </c>
      <c r="F892" s="373" t="s">
        <v>508</v>
      </c>
      <c r="G892" s="185" t="s">
        <v>356</v>
      </c>
      <c r="H892" s="185"/>
      <c r="I892" s="187">
        <f>I893</f>
        <v>391.3</v>
      </c>
      <c r="J892" s="187">
        <f>J893</f>
        <v>677.4</v>
      </c>
      <c r="K892" s="187">
        <f>K893</f>
        <v>0</v>
      </c>
    </row>
    <row r="893" spans="2:11" ht="15.75" customHeight="1">
      <c r="B893" s="313" t="s">
        <v>449</v>
      </c>
      <c r="C893" s="310"/>
      <c r="D893" s="185" t="s">
        <v>223</v>
      </c>
      <c r="E893" s="185" t="s">
        <v>229</v>
      </c>
      <c r="F893" s="373" t="s">
        <v>508</v>
      </c>
      <c r="G893" s="185" t="s">
        <v>453</v>
      </c>
      <c r="H893" s="185"/>
      <c r="I893" s="187">
        <f>I894+I895+I896</f>
        <v>391.3</v>
      </c>
      <c r="J893" s="187">
        <f>J894+J895+J896</f>
        <v>677.4</v>
      </c>
      <c r="K893" s="187">
        <f>K894+K895+K896</f>
        <v>0</v>
      </c>
    </row>
    <row r="894" spans="2:11" ht="15.75" customHeight="1">
      <c r="B894" s="320" t="s">
        <v>270</v>
      </c>
      <c r="C894" s="310"/>
      <c r="D894" s="185" t="s">
        <v>223</v>
      </c>
      <c r="E894" s="185" t="s">
        <v>229</v>
      </c>
      <c r="F894" s="373" t="s">
        <v>508</v>
      </c>
      <c r="G894" s="185" t="s">
        <v>453</v>
      </c>
      <c r="H894" s="185" t="s">
        <v>294</v>
      </c>
      <c r="I894" s="187">
        <v>3.9</v>
      </c>
      <c r="J894" s="187">
        <v>6.8</v>
      </c>
      <c r="K894" s="187">
        <v>0</v>
      </c>
    </row>
    <row r="895" spans="2:11" ht="15.75" customHeight="1">
      <c r="B895" s="320" t="s">
        <v>271</v>
      </c>
      <c r="C895" s="310"/>
      <c r="D895" s="185" t="s">
        <v>223</v>
      </c>
      <c r="E895" s="185" t="s">
        <v>229</v>
      </c>
      <c r="F895" s="373" t="s">
        <v>508</v>
      </c>
      <c r="G895" s="185" t="s">
        <v>453</v>
      </c>
      <c r="H895" s="185" t="s">
        <v>326</v>
      </c>
      <c r="I895" s="187">
        <v>3.9</v>
      </c>
      <c r="J895" s="187">
        <v>6.7</v>
      </c>
      <c r="K895" s="187">
        <v>0</v>
      </c>
    </row>
    <row r="896" spans="2:11" ht="15.75" customHeight="1">
      <c r="B896" s="313" t="s">
        <v>272</v>
      </c>
      <c r="C896" s="310"/>
      <c r="D896" s="185" t="s">
        <v>223</v>
      </c>
      <c r="E896" s="185" t="s">
        <v>229</v>
      </c>
      <c r="F896" s="373" t="s">
        <v>508</v>
      </c>
      <c r="G896" s="185" t="s">
        <v>453</v>
      </c>
      <c r="H896" s="185" t="s">
        <v>304</v>
      </c>
      <c r="I896" s="187">
        <v>383.5</v>
      </c>
      <c r="J896" s="187">
        <v>663.9</v>
      </c>
      <c r="K896" s="187">
        <v>0</v>
      </c>
    </row>
    <row r="897" spans="2:11" ht="12.75" customHeight="1">
      <c r="B897" s="346" t="s">
        <v>486</v>
      </c>
      <c r="C897" s="310"/>
      <c r="D897" s="185" t="s">
        <v>223</v>
      </c>
      <c r="E897" s="185" t="s">
        <v>229</v>
      </c>
      <c r="F897" s="338" t="s">
        <v>487</v>
      </c>
      <c r="G897" s="185"/>
      <c r="H897" s="185"/>
      <c r="I897" s="187">
        <f>I898</f>
        <v>5396.2</v>
      </c>
      <c r="J897" s="187">
        <f>J898</f>
        <v>4311.1</v>
      </c>
      <c r="K897" s="187">
        <f>K898</f>
        <v>4211.1</v>
      </c>
    </row>
    <row r="898" spans="2:11" ht="15.75" customHeight="1">
      <c r="B898" s="346" t="s">
        <v>488</v>
      </c>
      <c r="C898" s="310"/>
      <c r="D898" s="185" t="s">
        <v>223</v>
      </c>
      <c r="E898" s="185" t="s">
        <v>229</v>
      </c>
      <c r="F898" s="338" t="s">
        <v>489</v>
      </c>
      <c r="G898" s="185"/>
      <c r="H898" s="185"/>
      <c r="I898" s="187">
        <f>I899</f>
        <v>5396.2</v>
      </c>
      <c r="J898" s="187">
        <f>J899</f>
        <v>4311.1</v>
      </c>
      <c r="K898" s="187">
        <f>K899</f>
        <v>4211.1</v>
      </c>
    </row>
    <row r="899" spans="2:11" ht="12.75" customHeight="1">
      <c r="B899" s="313" t="s">
        <v>458</v>
      </c>
      <c r="C899" s="310"/>
      <c r="D899" s="185" t="s">
        <v>223</v>
      </c>
      <c r="E899" s="185" t="s">
        <v>229</v>
      </c>
      <c r="F899" s="90" t="s">
        <v>490</v>
      </c>
      <c r="G899" s="185"/>
      <c r="H899" s="185"/>
      <c r="I899" s="187">
        <f>I900</f>
        <v>5396.2</v>
      </c>
      <c r="J899" s="187">
        <f>J900</f>
        <v>4311.1</v>
      </c>
      <c r="K899" s="187">
        <f>K900</f>
        <v>4211.1</v>
      </c>
    </row>
    <row r="900" spans="2:11" ht="14.25" customHeight="1">
      <c r="B900" s="313" t="s">
        <v>448</v>
      </c>
      <c r="C900" s="310"/>
      <c r="D900" s="185" t="s">
        <v>223</v>
      </c>
      <c r="E900" s="185" t="s">
        <v>229</v>
      </c>
      <c r="F900" s="90" t="s">
        <v>490</v>
      </c>
      <c r="G900" s="185" t="s">
        <v>356</v>
      </c>
      <c r="H900" s="185"/>
      <c r="I900" s="187">
        <f>I901</f>
        <v>5396.2</v>
      </c>
      <c r="J900" s="187">
        <f>J901</f>
        <v>4311.1</v>
      </c>
      <c r="K900" s="187">
        <f>K901</f>
        <v>4211.1</v>
      </c>
    </row>
    <row r="901" spans="2:11" ht="12.75" customHeight="1">
      <c r="B901" s="313" t="s">
        <v>449</v>
      </c>
      <c r="C901" s="310"/>
      <c r="D901" s="185" t="s">
        <v>223</v>
      </c>
      <c r="E901" s="185" t="s">
        <v>229</v>
      </c>
      <c r="F901" s="90" t="s">
        <v>490</v>
      </c>
      <c r="G901" s="185" t="s">
        <v>453</v>
      </c>
      <c r="H901" s="185"/>
      <c r="I901" s="187">
        <f>I902</f>
        <v>5396.2</v>
      </c>
      <c r="J901" s="187">
        <f>J902</f>
        <v>4311.1</v>
      </c>
      <c r="K901" s="187">
        <f>K902</f>
        <v>4211.1</v>
      </c>
    </row>
    <row r="902" spans="2:11" ht="14.25" customHeight="1">
      <c r="B902" s="313" t="s">
        <v>270</v>
      </c>
      <c r="C902" s="310"/>
      <c r="D902" s="185" t="s">
        <v>223</v>
      </c>
      <c r="E902" s="185" t="s">
        <v>229</v>
      </c>
      <c r="F902" s="90" t="s">
        <v>490</v>
      </c>
      <c r="G902" s="185" t="s">
        <v>453</v>
      </c>
      <c r="H902" s="185" t="s">
        <v>294</v>
      </c>
      <c r="I902" s="187">
        <v>5396.2</v>
      </c>
      <c r="J902" s="187">
        <v>4311.1</v>
      </c>
      <c r="K902" s="187">
        <v>4211.1</v>
      </c>
    </row>
    <row r="903" spans="2:11" ht="28.5" customHeight="1">
      <c r="B903" s="366" t="s">
        <v>491</v>
      </c>
      <c r="C903" s="310"/>
      <c r="D903" s="185" t="s">
        <v>223</v>
      </c>
      <c r="E903" s="185" t="s">
        <v>229</v>
      </c>
      <c r="F903" s="90" t="s">
        <v>492</v>
      </c>
      <c r="G903" s="185" t="s">
        <v>356</v>
      </c>
      <c r="H903" s="185"/>
      <c r="I903" s="187">
        <v>1494.7</v>
      </c>
      <c r="J903" s="187">
        <v>1494.7</v>
      </c>
      <c r="K903" s="187">
        <v>1494.7</v>
      </c>
    </row>
    <row r="904" spans="2:11" ht="14.25" customHeight="1">
      <c r="B904" s="313" t="s">
        <v>448</v>
      </c>
      <c r="C904" s="310"/>
      <c r="D904" s="185" t="s">
        <v>223</v>
      </c>
      <c r="E904" s="185" t="s">
        <v>229</v>
      </c>
      <c r="F904" s="90" t="s">
        <v>492</v>
      </c>
      <c r="G904" s="185" t="s">
        <v>356</v>
      </c>
      <c r="H904" s="185"/>
      <c r="I904" s="187">
        <f>I905</f>
        <v>1494.7</v>
      </c>
      <c r="J904" s="187">
        <f>J905</f>
        <v>1494.7</v>
      </c>
      <c r="K904" s="187">
        <f>K905</f>
        <v>1494.7</v>
      </c>
    </row>
    <row r="905" spans="2:11" ht="14.25" customHeight="1">
      <c r="B905" s="313" t="s">
        <v>449</v>
      </c>
      <c r="C905" s="310"/>
      <c r="D905" s="185" t="s">
        <v>223</v>
      </c>
      <c r="E905" s="185" t="s">
        <v>229</v>
      </c>
      <c r="F905" s="90" t="s">
        <v>492</v>
      </c>
      <c r="G905" s="185" t="s">
        <v>453</v>
      </c>
      <c r="H905" s="185"/>
      <c r="I905" s="187">
        <f>I906</f>
        <v>1494.7</v>
      </c>
      <c r="J905" s="187">
        <f>J906</f>
        <v>1494.7</v>
      </c>
      <c r="K905" s="187">
        <f>K906</f>
        <v>1494.7</v>
      </c>
    </row>
    <row r="906" spans="2:11" ht="14.25" customHeight="1">
      <c r="B906" s="313" t="s">
        <v>270</v>
      </c>
      <c r="C906" s="310"/>
      <c r="D906" s="185" t="s">
        <v>223</v>
      </c>
      <c r="E906" s="185" t="s">
        <v>229</v>
      </c>
      <c r="F906" s="90" t="s">
        <v>492</v>
      </c>
      <c r="G906" s="185" t="s">
        <v>453</v>
      </c>
      <c r="H906" s="185" t="s">
        <v>294</v>
      </c>
      <c r="I906" s="187">
        <v>1494.7</v>
      </c>
      <c r="J906" s="187">
        <v>1494.7</v>
      </c>
      <c r="K906" s="187">
        <v>1494.7</v>
      </c>
    </row>
    <row r="907" spans="2:11" ht="14.25" customHeight="1">
      <c r="B907" s="313" t="s">
        <v>493</v>
      </c>
      <c r="C907" s="310"/>
      <c r="D907" s="185" t="s">
        <v>223</v>
      </c>
      <c r="E907" s="185" t="s">
        <v>229</v>
      </c>
      <c r="F907" s="90" t="s">
        <v>492</v>
      </c>
      <c r="G907" s="185" t="s">
        <v>356</v>
      </c>
      <c r="H907" s="185"/>
      <c r="I907" s="187">
        <f>I908</f>
        <v>10.4</v>
      </c>
      <c r="J907" s="187">
        <f>J908</f>
        <v>10.4</v>
      </c>
      <c r="K907" s="187">
        <f>K908</f>
        <v>10.4</v>
      </c>
    </row>
    <row r="908" spans="2:11" ht="14.25" customHeight="1">
      <c r="B908" s="313" t="s">
        <v>494</v>
      </c>
      <c r="C908" s="310"/>
      <c r="D908" s="185" t="s">
        <v>223</v>
      </c>
      <c r="E908" s="185" t="s">
        <v>229</v>
      </c>
      <c r="F908" s="90" t="s">
        <v>492</v>
      </c>
      <c r="G908" s="185" t="s">
        <v>495</v>
      </c>
      <c r="H908" s="185"/>
      <c r="I908" s="187">
        <f>I909</f>
        <v>10.4</v>
      </c>
      <c r="J908" s="187">
        <f>J909</f>
        <v>10.4</v>
      </c>
      <c r="K908" s="187">
        <f>K909</f>
        <v>10.4</v>
      </c>
    </row>
    <row r="909" spans="2:11" ht="14.25" customHeight="1">
      <c r="B909" s="313" t="s">
        <v>270</v>
      </c>
      <c r="C909" s="310"/>
      <c r="D909" s="185" t="s">
        <v>223</v>
      </c>
      <c r="E909" s="185" t="s">
        <v>229</v>
      </c>
      <c r="F909" s="90" t="s">
        <v>492</v>
      </c>
      <c r="G909" s="185" t="s">
        <v>495</v>
      </c>
      <c r="H909" s="185" t="s">
        <v>294</v>
      </c>
      <c r="I909" s="187">
        <v>10.4</v>
      </c>
      <c r="J909" s="187">
        <v>10.4</v>
      </c>
      <c r="K909" s="187">
        <v>10.4</v>
      </c>
    </row>
    <row r="910" spans="2:11" ht="14.25" customHeight="1">
      <c r="B910" s="313" t="s">
        <v>496</v>
      </c>
      <c r="C910" s="310"/>
      <c r="D910" s="185" t="s">
        <v>223</v>
      </c>
      <c r="E910" s="185" t="s">
        <v>229</v>
      </c>
      <c r="F910" s="90" t="s">
        <v>492</v>
      </c>
      <c r="G910" s="185" t="s">
        <v>356</v>
      </c>
      <c r="H910" s="185"/>
      <c r="I910" s="187">
        <f>I911</f>
        <v>10.4</v>
      </c>
      <c r="J910" s="187">
        <f>J911</f>
        <v>10.4</v>
      </c>
      <c r="K910" s="187">
        <f>K911</f>
        <v>10.4</v>
      </c>
    </row>
    <row r="911" spans="2:11" ht="41.25" customHeight="1">
      <c r="B911" s="313" t="s">
        <v>497</v>
      </c>
      <c r="C911" s="310"/>
      <c r="D911" s="185" t="s">
        <v>223</v>
      </c>
      <c r="E911" s="185" t="s">
        <v>229</v>
      </c>
      <c r="F911" s="90" t="s">
        <v>492</v>
      </c>
      <c r="G911" s="185" t="s">
        <v>498</v>
      </c>
      <c r="H911" s="185"/>
      <c r="I911" s="187">
        <f>I912</f>
        <v>10.4</v>
      </c>
      <c r="J911" s="187">
        <f>J912</f>
        <v>10.4</v>
      </c>
      <c r="K911" s="187">
        <f>K912</f>
        <v>10.4</v>
      </c>
    </row>
    <row r="912" spans="2:11" ht="15.75" customHeight="1">
      <c r="B912" s="226" t="s">
        <v>270</v>
      </c>
      <c r="C912" s="310"/>
      <c r="D912" s="185" t="s">
        <v>223</v>
      </c>
      <c r="E912" s="185" t="s">
        <v>229</v>
      </c>
      <c r="F912" s="90" t="s">
        <v>492</v>
      </c>
      <c r="G912" s="185" t="s">
        <v>498</v>
      </c>
      <c r="H912" s="185" t="s">
        <v>294</v>
      </c>
      <c r="I912" s="187">
        <v>10.4</v>
      </c>
      <c r="J912" s="187">
        <v>10.4</v>
      </c>
      <c r="K912" s="187">
        <v>10.4</v>
      </c>
    </row>
    <row r="913" spans="2:11" ht="14.25" customHeight="1">
      <c r="B913" s="226" t="s">
        <v>290</v>
      </c>
      <c r="C913" s="310"/>
      <c r="D913" s="185" t="s">
        <v>223</v>
      </c>
      <c r="E913" s="185" t="s">
        <v>229</v>
      </c>
      <c r="F913" s="90" t="s">
        <v>492</v>
      </c>
      <c r="G913" s="185" t="s">
        <v>291</v>
      </c>
      <c r="H913" s="185"/>
      <c r="I913" s="187">
        <f>I914</f>
        <v>10.4</v>
      </c>
      <c r="J913" s="187">
        <f>J914</f>
        <v>10.4</v>
      </c>
      <c r="K913" s="187">
        <f>K914</f>
        <v>10.4</v>
      </c>
    </row>
    <row r="914" spans="2:11" ht="51.75" customHeight="1">
      <c r="B914" s="313" t="s">
        <v>393</v>
      </c>
      <c r="C914" s="310"/>
      <c r="D914" s="185" t="s">
        <v>223</v>
      </c>
      <c r="E914" s="185" t="s">
        <v>229</v>
      </c>
      <c r="F914" s="90" t="s">
        <v>492</v>
      </c>
      <c r="G914" s="185" t="s">
        <v>394</v>
      </c>
      <c r="H914" s="185"/>
      <c r="I914" s="187">
        <f>I915</f>
        <v>10.4</v>
      </c>
      <c r="J914" s="187">
        <f>J915</f>
        <v>10.4</v>
      </c>
      <c r="K914" s="187">
        <f>K915</f>
        <v>10.4</v>
      </c>
    </row>
    <row r="915" spans="2:11" ht="14.25" customHeight="1">
      <c r="B915" s="226" t="s">
        <v>270</v>
      </c>
      <c r="C915" s="310"/>
      <c r="D915" s="185" t="s">
        <v>223</v>
      </c>
      <c r="E915" s="185" t="s">
        <v>229</v>
      </c>
      <c r="F915" s="90" t="s">
        <v>492</v>
      </c>
      <c r="G915" s="185" t="s">
        <v>394</v>
      </c>
      <c r="H915" s="185" t="s">
        <v>294</v>
      </c>
      <c r="I915" s="187">
        <v>10.4</v>
      </c>
      <c r="J915" s="187">
        <v>10.4</v>
      </c>
      <c r="K915" s="187">
        <v>10.4</v>
      </c>
    </row>
    <row r="916" spans="2:11" ht="27.75" customHeight="1">
      <c r="B916" s="366" t="s">
        <v>507</v>
      </c>
      <c r="C916" s="310"/>
      <c r="D916" s="185" t="s">
        <v>223</v>
      </c>
      <c r="E916" s="185" t="s">
        <v>229</v>
      </c>
      <c r="F916" s="373" t="s">
        <v>509</v>
      </c>
      <c r="G916" s="185"/>
      <c r="H916" s="185"/>
      <c r="I916" s="187">
        <f>I917</f>
        <v>0</v>
      </c>
      <c r="J916" s="187">
        <f>J917</f>
        <v>1011.4</v>
      </c>
      <c r="K916" s="187">
        <f>K917</f>
        <v>0</v>
      </c>
    </row>
    <row r="917" spans="2:11" ht="14.25" customHeight="1">
      <c r="B917" s="226" t="s">
        <v>448</v>
      </c>
      <c r="C917" s="310"/>
      <c r="D917" s="185" t="s">
        <v>223</v>
      </c>
      <c r="E917" s="185" t="s">
        <v>229</v>
      </c>
      <c r="F917" s="373" t="s">
        <v>509</v>
      </c>
      <c r="G917" s="185" t="s">
        <v>356</v>
      </c>
      <c r="H917" s="185"/>
      <c r="I917" s="187">
        <f>I918</f>
        <v>0</v>
      </c>
      <c r="J917" s="187">
        <f>J918</f>
        <v>1011.4</v>
      </c>
      <c r="K917" s="187">
        <f>K918</f>
        <v>0</v>
      </c>
    </row>
    <row r="918" spans="2:11" ht="14.25" customHeight="1">
      <c r="B918" s="226" t="s">
        <v>449</v>
      </c>
      <c r="C918" s="310"/>
      <c r="D918" s="185" t="s">
        <v>223</v>
      </c>
      <c r="E918" s="185" t="s">
        <v>229</v>
      </c>
      <c r="F918" s="373" t="s">
        <v>509</v>
      </c>
      <c r="G918" s="185" t="s">
        <v>453</v>
      </c>
      <c r="H918" s="185"/>
      <c r="I918" s="187">
        <f>I919+I920+I921</f>
        <v>0</v>
      </c>
      <c r="J918" s="187">
        <f>J919+J920+J921</f>
        <v>1011.4</v>
      </c>
      <c r="K918" s="187">
        <f>K919+K920+K921</f>
        <v>0</v>
      </c>
    </row>
    <row r="919" spans="2:11" ht="14.25" customHeight="1">
      <c r="B919" s="341" t="s">
        <v>270</v>
      </c>
      <c r="C919" s="310"/>
      <c r="D919" s="185" t="s">
        <v>223</v>
      </c>
      <c r="E919" s="185" t="s">
        <v>229</v>
      </c>
      <c r="F919" s="373" t="s">
        <v>509</v>
      </c>
      <c r="G919" s="185" t="s">
        <v>453</v>
      </c>
      <c r="H919" s="185" t="s">
        <v>294</v>
      </c>
      <c r="I919" s="187">
        <v>0</v>
      </c>
      <c r="J919" s="187">
        <v>10.1</v>
      </c>
      <c r="K919" s="187">
        <v>0</v>
      </c>
    </row>
    <row r="920" spans="2:11" ht="14.25" customHeight="1">
      <c r="B920" s="341" t="s">
        <v>271</v>
      </c>
      <c r="C920" s="310"/>
      <c r="D920" s="185" t="s">
        <v>223</v>
      </c>
      <c r="E920" s="185" t="s">
        <v>229</v>
      </c>
      <c r="F920" s="373" t="s">
        <v>509</v>
      </c>
      <c r="G920" s="185" t="s">
        <v>453</v>
      </c>
      <c r="H920" s="185" t="s">
        <v>326</v>
      </c>
      <c r="I920" s="187">
        <v>0</v>
      </c>
      <c r="J920" s="187">
        <v>10</v>
      </c>
      <c r="K920" s="187">
        <v>0</v>
      </c>
    </row>
    <row r="921" spans="2:11" ht="14.25" customHeight="1">
      <c r="B921" s="226" t="s">
        <v>272</v>
      </c>
      <c r="C921" s="310"/>
      <c r="D921" s="185" t="s">
        <v>223</v>
      </c>
      <c r="E921" s="185" t="s">
        <v>229</v>
      </c>
      <c r="F921" s="373" t="s">
        <v>509</v>
      </c>
      <c r="G921" s="185" t="s">
        <v>453</v>
      </c>
      <c r="H921" s="185" t="s">
        <v>304</v>
      </c>
      <c r="I921" s="187">
        <v>0</v>
      </c>
      <c r="J921" s="187">
        <v>991.3</v>
      </c>
      <c r="K921" s="187">
        <v>0</v>
      </c>
    </row>
    <row r="922" spans="2:11" ht="14.25" customHeight="1" hidden="1">
      <c r="B922" s="226"/>
      <c r="C922" s="310"/>
      <c r="D922" s="185"/>
      <c r="E922" s="185"/>
      <c r="F922" s="90"/>
      <c r="G922" s="185"/>
      <c r="H922" s="185"/>
      <c r="I922" s="187"/>
      <c r="J922" s="187"/>
      <c r="K922" s="187"/>
    </row>
    <row r="923" spans="2:11" ht="14.25" customHeight="1" hidden="1">
      <c r="B923" s="226"/>
      <c r="C923" s="310"/>
      <c r="D923" s="185"/>
      <c r="E923" s="185"/>
      <c r="F923" s="90"/>
      <c r="G923" s="185"/>
      <c r="H923" s="185"/>
      <c r="I923" s="187"/>
      <c r="J923" s="187"/>
      <c r="K923" s="187"/>
    </row>
    <row r="924" spans="2:11" ht="12.75" customHeight="1">
      <c r="B924" s="322" t="s">
        <v>230</v>
      </c>
      <c r="C924" s="303"/>
      <c r="D924" s="308" t="s">
        <v>223</v>
      </c>
      <c r="E924" s="308" t="s">
        <v>231</v>
      </c>
      <c r="F924" s="185"/>
      <c r="G924" s="185"/>
      <c r="H924" s="185"/>
      <c r="I924" s="187">
        <f>I925+I931+I937</f>
        <v>591.2</v>
      </c>
      <c r="J924" s="187">
        <f>J925+J931+J937</f>
        <v>498.2</v>
      </c>
      <c r="K924" s="187">
        <f>K925+K931+K937</f>
        <v>498.2</v>
      </c>
    </row>
    <row r="925" spans="2:11" ht="12.75" customHeight="1">
      <c r="B925" s="423" t="s">
        <v>512</v>
      </c>
      <c r="C925" s="303"/>
      <c r="D925" s="185" t="s">
        <v>223</v>
      </c>
      <c r="E925" s="185" t="s">
        <v>231</v>
      </c>
      <c r="F925" s="312" t="s">
        <v>441</v>
      </c>
      <c r="G925" s="186"/>
      <c r="H925" s="186"/>
      <c r="I925" s="187">
        <f>I926</f>
        <v>432.7</v>
      </c>
      <c r="J925" s="187">
        <f>J926</f>
        <v>478.2</v>
      </c>
      <c r="K925" s="187">
        <f>K926</f>
        <v>478.2</v>
      </c>
    </row>
    <row r="926" spans="2:11" ht="14.25" customHeight="1">
      <c r="B926" s="346" t="s">
        <v>513</v>
      </c>
      <c r="C926" s="310"/>
      <c r="D926" s="185" t="s">
        <v>223</v>
      </c>
      <c r="E926" s="185" t="s">
        <v>231</v>
      </c>
      <c r="F926" s="312" t="s">
        <v>514</v>
      </c>
      <c r="G926" s="186"/>
      <c r="H926" s="186"/>
      <c r="I926" s="187">
        <f>I927</f>
        <v>432.7</v>
      </c>
      <c r="J926" s="187">
        <f>J927</f>
        <v>478.2</v>
      </c>
      <c r="K926" s="187">
        <f>K927</f>
        <v>478.2</v>
      </c>
    </row>
    <row r="927" spans="2:11" ht="14.25" customHeight="1">
      <c r="B927" s="311" t="s">
        <v>515</v>
      </c>
      <c r="C927" s="310"/>
      <c r="D927" s="185" t="s">
        <v>223</v>
      </c>
      <c r="E927" s="185" t="s">
        <v>231</v>
      </c>
      <c r="F927" s="312" t="s">
        <v>514</v>
      </c>
      <c r="G927" s="186"/>
      <c r="H927" s="186"/>
      <c r="I927" s="187">
        <f>I928</f>
        <v>432.7</v>
      </c>
      <c r="J927" s="187">
        <f>J928</f>
        <v>478.2</v>
      </c>
      <c r="K927" s="187">
        <f>K928</f>
        <v>478.2</v>
      </c>
    </row>
    <row r="928" spans="2:11" ht="12.75" customHeight="1">
      <c r="B928" s="226" t="s">
        <v>448</v>
      </c>
      <c r="C928" s="310"/>
      <c r="D928" s="185" t="s">
        <v>223</v>
      </c>
      <c r="E928" s="185" t="s">
        <v>231</v>
      </c>
      <c r="F928" s="312" t="s">
        <v>514</v>
      </c>
      <c r="G928" s="185" t="s">
        <v>356</v>
      </c>
      <c r="H928" s="185"/>
      <c r="I928" s="187">
        <f>I929</f>
        <v>432.7</v>
      </c>
      <c r="J928" s="187">
        <f>J929</f>
        <v>478.2</v>
      </c>
      <c r="K928" s="187">
        <f>K929</f>
        <v>478.2</v>
      </c>
    </row>
    <row r="929" spans="2:11" ht="12.75" customHeight="1">
      <c r="B929" s="226" t="s">
        <v>449</v>
      </c>
      <c r="C929" s="310"/>
      <c r="D929" s="185" t="s">
        <v>223</v>
      </c>
      <c r="E929" s="185" t="s">
        <v>231</v>
      </c>
      <c r="F929" s="312" t="s">
        <v>514</v>
      </c>
      <c r="G929" s="185">
        <v>610</v>
      </c>
      <c r="H929" s="185"/>
      <c r="I929" s="187">
        <f>I930</f>
        <v>432.7</v>
      </c>
      <c r="J929" s="187">
        <f>J930</f>
        <v>478.2</v>
      </c>
      <c r="K929" s="187">
        <f>K930</f>
        <v>478.2</v>
      </c>
    </row>
    <row r="930" spans="2:11" ht="12.75" customHeight="1">
      <c r="B930" s="226" t="s">
        <v>270</v>
      </c>
      <c r="C930" s="310"/>
      <c r="D930" s="185" t="s">
        <v>223</v>
      </c>
      <c r="E930" s="185" t="s">
        <v>231</v>
      </c>
      <c r="F930" s="312" t="s">
        <v>514</v>
      </c>
      <c r="G930" s="185">
        <v>610</v>
      </c>
      <c r="H930" s="185">
        <v>2</v>
      </c>
      <c r="I930" s="187">
        <v>432.7</v>
      </c>
      <c r="J930" s="187">
        <v>478.2</v>
      </c>
      <c r="K930" s="187">
        <v>478.2</v>
      </c>
    </row>
    <row r="931" spans="2:11" ht="27.75" customHeight="1">
      <c r="B931" s="424" t="s">
        <v>516</v>
      </c>
      <c r="C931" s="310"/>
      <c r="D931" s="185" t="s">
        <v>223</v>
      </c>
      <c r="E931" s="185" t="s">
        <v>231</v>
      </c>
      <c r="F931" s="312" t="s">
        <v>517</v>
      </c>
      <c r="G931" s="185"/>
      <c r="H931" s="185"/>
      <c r="I931" s="187">
        <f>I932</f>
        <v>138.5</v>
      </c>
      <c r="J931" s="187">
        <f>J932</f>
        <v>0</v>
      </c>
      <c r="K931" s="187">
        <f>K932</f>
        <v>0</v>
      </c>
    </row>
    <row r="932" spans="2:11" ht="15.75" customHeight="1">
      <c r="B932" s="425" t="s">
        <v>518</v>
      </c>
      <c r="C932" s="310"/>
      <c r="D932" s="185" t="s">
        <v>223</v>
      </c>
      <c r="E932" s="185" t="s">
        <v>231</v>
      </c>
      <c r="F932" s="312" t="s">
        <v>517</v>
      </c>
      <c r="G932" s="185"/>
      <c r="H932" s="185"/>
      <c r="I932" s="187">
        <f>I933</f>
        <v>138.5</v>
      </c>
      <c r="J932" s="187">
        <f>J933</f>
        <v>0</v>
      </c>
      <c r="K932" s="187">
        <f>K933</f>
        <v>0</v>
      </c>
    </row>
    <row r="933" spans="2:11" ht="12.75" customHeight="1">
      <c r="B933" s="226" t="s">
        <v>448</v>
      </c>
      <c r="C933" s="310"/>
      <c r="D933" s="185" t="s">
        <v>223</v>
      </c>
      <c r="E933" s="185" t="s">
        <v>231</v>
      </c>
      <c r="F933" s="312" t="s">
        <v>517</v>
      </c>
      <c r="G933" s="185" t="s">
        <v>356</v>
      </c>
      <c r="H933" s="185"/>
      <c r="I933" s="187">
        <f>I934</f>
        <v>138.5</v>
      </c>
      <c r="J933" s="187">
        <f>J934</f>
        <v>0</v>
      </c>
      <c r="K933" s="187">
        <f>K934</f>
        <v>0</v>
      </c>
    </row>
    <row r="934" spans="2:11" ht="12.75" customHeight="1">
      <c r="B934" s="226" t="s">
        <v>449</v>
      </c>
      <c r="C934" s="310"/>
      <c r="D934" s="185" t="s">
        <v>223</v>
      </c>
      <c r="E934" s="185" t="s">
        <v>231</v>
      </c>
      <c r="F934" s="312" t="s">
        <v>517</v>
      </c>
      <c r="G934" s="185">
        <v>610</v>
      </c>
      <c r="H934" s="185"/>
      <c r="I934" s="187">
        <f>I935+I936</f>
        <v>138.5</v>
      </c>
      <c r="J934" s="187">
        <f>J935+J936</f>
        <v>0</v>
      </c>
      <c r="K934" s="187">
        <f>K935+K936</f>
        <v>0</v>
      </c>
    </row>
    <row r="935" spans="2:11" ht="12.75" customHeight="1">
      <c r="B935" s="226" t="s">
        <v>270</v>
      </c>
      <c r="C935" s="310"/>
      <c r="D935" s="185" t="s">
        <v>223</v>
      </c>
      <c r="E935" s="185" t="s">
        <v>231</v>
      </c>
      <c r="F935" s="312" t="s">
        <v>517</v>
      </c>
      <c r="G935" s="185">
        <v>610</v>
      </c>
      <c r="H935" s="185" t="s">
        <v>294</v>
      </c>
      <c r="I935" s="187">
        <v>138.5</v>
      </c>
      <c r="J935" s="187"/>
      <c r="K935" s="187"/>
    </row>
    <row r="936" spans="2:11" ht="12.75" customHeight="1">
      <c r="B936" s="226" t="s">
        <v>271</v>
      </c>
      <c r="C936" s="310"/>
      <c r="D936" s="185" t="s">
        <v>223</v>
      </c>
      <c r="E936" s="185" t="s">
        <v>231</v>
      </c>
      <c r="F936" s="312" t="s">
        <v>517</v>
      </c>
      <c r="G936" s="185">
        <v>610</v>
      </c>
      <c r="H936" s="185" t="s">
        <v>326</v>
      </c>
      <c r="I936" s="187">
        <v>0</v>
      </c>
      <c r="J936" s="187">
        <v>0</v>
      </c>
      <c r="K936" s="187">
        <v>0</v>
      </c>
    </row>
    <row r="937" spans="2:11" ht="26.25" customHeight="1">
      <c r="B937" s="394" t="s">
        <v>628</v>
      </c>
      <c r="C937" s="310"/>
      <c r="D937" s="185" t="s">
        <v>223</v>
      </c>
      <c r="E937" s="185" t="s">
        <v>231</v>
      </c>
      <c r="F937" s="312" t="s">
        <v>520</v>
      </c>
      <c r="G937" s="185"/>
      <c r="H937" s="185"/>
      <c r="I937" s="187">
        <f>I938</f>
        <v>20</v>
      </c>
      <c r="J937" s="187">
        <f>J938</f>
        <v>20</v>
      </c>
      <c r="K937" s="187">
        <f>K938</f>
        <v>20</v>
      </c>
    </row>
    <row r="938" spans="2:11" ht="12.75" customHeight="1">
      <c r="B938" s="226" t="s">
        <v>521</v>
      </c>
      <c r="C938" s="310"/>
      <c r="D938" s="185" t="s">
        <v>223</v>
      </c>
      <c r="E938" s="185" t="s">
        <v>231</v>
      </c>
      <c r="F938" s="312" t="s">
        <v>522</v>
      </c>
      <c r="G938" s="185"/>
      <c r="H938" s="185"/>
      <c r="I938" s="187">
        <f>I939</f>
        <v>20</v>
      </c>
      <c r="J938" s="187">
        <f>J939</f>
        <v>20</v>
      </c>
      <c r="K938" s="187">
        <f>K939</f>
        <v>20</v>
      </c>
    </row>
    <row r="939" spans="2:11" ht="12.75" customHeight="1">
      <c r="B939" s="225" t="s">
        <v>286</v>
      </c>
      <c r="C939" s="310"/>
      <c r="D939" s="185" t="s">
        <v>223</v>
      </c>
      <c r="E939" s="185" t="s">
        <v>231</v>
      </c>
      <c r="F939" s="312" t="s">
        <v>522</v>
      </c>
      <c r="G939" s="185" t="s">
        <v>287</v>
      </c>
      <c r="H939" s="185"/>
      <c r="I939" s="187">
        <f>I940</f>
        <v>20</v>
      </c>
      <c r="J939" s="187">
        <f>J940</f>
        <v>20</v>
      </c>
      <c r="K939" s="187">
        <f>K940</f>
        <v>20</v>
      </c>
    </row>
    <row r="940" spans="2:11" ht="12.75" customHeight="1">
      <c r="B940" s="225" t="s">
        <v>288</v>
      </c>
      <c r="C940" s="310"/>
      <c r="D940" s="185" t="s">
        <v>223</v>
      </c>
      <c r="E940" s="185" t="s">
        <v>231</v>
      </c>
      <c r="F940" s="312" t="s">
        <v>522</v>
      </c>
      <c r="G940" s="185" t="s">
        <v>289</v>
      </c>
      <c r="H940" s="185"/>
      <c r="I940" s="187">
        <f>I941</f>
        <v>20</v>
      </c>
      <c r="J940" s="187">
        <f>J941</f>
        <v>20</v>
      </c>
      <c r="K940" s="187">
        <f>K941</f>
        <v>20</v>
      </c>
    </row>
    <row r="941" spans="2:11" ht="12.75" customHeight="1">
      <c r="B941" s="226" t="s">
        <v>270</v>
      </c>
      <c r="C941" s="310"/>
      <c r="D941" s="185" t="s">
        <v>223</v>
      </c>
      <c r="E941" s="185" t="s">
        <v>231</v>
      </c>
      <c r="F941" s="312" t="s">
        <v>522</v>
      </c>
      <c r="G941" s="185" t="s">
        <v>289</v>
      </c>
      <c r="H941" s="185">
        <v>2</v>
      </c>
      <c r="I941" s="187">
        <v>20</v>
      </c>
      <c r="J941" s="187">
        <v>20</v>
      </c>
      <c r="K941" s="187">
        <v>20</v>
      </c>
    </row>
    <row r="942" spans="2:11" ht="14.25" customHeight="1">
      <c r="B942" s="322" t="s">
        <v>232</v>
      </c>
      <c r="C942" s="303"/>
      <c r="D942" s="308" t="s">
        <v>223</v>
      </c>
      <c r="E942" s="308" t="s">
        <v>233</v>
      </c>
      <c r="F942" s="312"/>
      <c r="G942" s="186"/>
      <c r="H942" s="186"/>
      <c r="I942" s="187">
        <f>I943+I955</f>
        <v>5005.9</v>
      </c>
      <c r="J942" s="187">
        <f>J943+J955</f>
        <v>3853</v>
      </c>
      <c r="K942" s="187">
        <f>K943+K955</f>
        <v>4253</v>
      </c>
    </row>
    <row r="943" spans="2:11" ht="12.75" customHeight="1">
      <c r="B943" s="423" t="s">
        <v>512</v>
      </c>
      <c r="C943" s="310"/>
      <c r="D943" s="185" t="s">
        <v>223</v>
      </c>
      <c r="E943" s="185" t="s">
        <v>233</v>
      </c>
      <c r="F943" s="312" t="s">
        <v>441</v>
      </c>
      <c r="G943" s="186"/>
      <c r="H943" s="186"/>
      <c r="I943" s="187">
        <f>I944</f>
        <v>1456.8999999999999</v>
      </c>
      <c r="J943" s="187">
        <f>J944</f>
        <v>1213.6</v>
      </c>
      <c r="K943" s="187">
        <f>K944</f>
        <v>1413.6</v>
      </c>
    </row>
    <row r="944" spans="2:11" ht="14.25" customHeight="1">
      <c r="B944" s="426" t="s">
        <v>454</v>
      </c>
      <c r="C944" s="310"/>
      <c r="D944" s="185" t="s">
        <v>223</v>
      </c>
      <c r="E944" s="185" t="s">
        <v>233</v>
      </c>
      <c r="F944" s="312" t="s">
        <v>523</v>
      </c>
      <c r="G944" s="186"/>
      <c r="H944" s="186"/>
      <c r="I944" s="187">
        <f>I945</f>
        <v>1456.8999999999999</v>
      </c>
      <c r="J944" s="187">
        <f>J945</f>
        <v>1213.6</v>
      </c>
      <c r="K944" s="187">
        <f>K945</f>
        <v>1413.6</v>
      </c>
    </row>
    <row r="945" spans="2:11" ht="26.25" customHeight="1">
      <c r="B945" s="313" t="s">
        <v>524</v>
      </c>
      <c r="C945" s="317"/>
      <c r="D945" s="185" t="s">
        <v>223</v>
      </c>
      <c r="E945" s="185" t="s">
        <v>233</v>
      </c>
      <c r="F945" s="312" t="s">
        <v>523</v>
      </c>
      <c r="G945" s="186"/>
      <c r="H945" s="186"/>
      <c r="I945" s="187">
        <f>I946+I949+I952</f>
        <v>1456.8999999999999</v>
      </c>
      <c r="J945" s="187">
        <f>J946+J949+J952</f>
        <v>1213.6</v>
      </c>
      <c r="K945" s="187">
        <f>K946+K949+K952</f>
        <v>1413.6</v>
      </c>
    </row>
    <row r="946" spans="2:11" ht="40.5" customHeight="1">
      <c r="B946" s="313" t="s">
        <v>278</v>
      </c>
      <c r="C946" s="310"/>
      <c r="D946" s="185" t="s">
        <v>223</v>
      </c>
      <c r="E946" s="185" t="s">
        <v>233</v>
      </c>
      <c r="F946" s="312" t="s">
        <v>523</v>
      </c>
      <c r="G946" s="185" t="s">
        <v>279</v>
      </c>
      <c r="H946" s="186"/>
      <c r="I946" s="187">
        <f>I947</f>
        <v>1254.8</v>
      </c>
      <c r="J946" s="187">
        <f>J947</f>
        <v>1021.5</v>
      </c>
      <c r="K946" s="187">
        <f>K947</f>
        <v>1221.5</v>
      </c>
    </row>
    <row r="947" spans="2:11" ht="14.25" customHeight="1">
      <c r="B947" s="226" t="s">
        <v>280</v>
      </c>
      <c r="C947" s="310"/>
      <c r="D947" s="185" t="s">
        <v>223</v>
      </c>
      <c r="E947" s="185" t="s">
        <v>233</v>
      </c>
      <c r="F947" s="312" t="s">
        <v>523</v>
      </c>
      <c r="G947" s="185" t="s">
        <v>281</v>
      </c>
      <c r="H947" s="186"/>
      <c r="I947" s="187">
        <f>I948</f>
        <v>1254.8</v>
      </c>
      <c r="J947" s="187">
        <f>J948</f>
        <v>1021.5</v>
      </c>
      <c r="K947" s="187">
        <f>K948</f>
        <v>1221.5</v>
      </c>
    </row>
    <row r="948" spans="2:12" ht="14.25" customHeight="1">
      <c r="B948" s="226" t="s">
        <v>270</v>
      </c>
      <c r="C948" s="317"/>
      <c r="D948" s="185" t="s">
        <v>223</v>
      </c>
      <c r="E948" s="185" t="s">
        <v>233</v>
      </c>
      <c r="F948" s="312" t="s">
        <v>523</v>
      </c>
      <c r="G948" s="185" t="s">
        <v>281</v>
      </c>
      <c r="H948" s="186">
        <v>2</v>
      </c>
      <c r="I948" s="187">
        <v>1254.8</v>
      </c>
      <c r="J948" s="187">
        <v>1021.5</v>
      </c>
      <c r="K948" s="187">
        <v>1221.5</v>
      </c>
      <c r="L948" s="278">
        <v>29</v>
      </c>
    </row>
    <row r="949" spans="2:11" ht="14.25" customHeight="1">
      <c r="B949" s="225" t="s">
        <v>286</v>
      </c>
      <c r="C949" s="303"/>
      <c r="D949" s="185" t="s">
        <v>223</v>
      </c>
      <c r="E949" s="185" t="s">
        <v>233</v>
      </c>
      <c r="F949" s="312" t="s">
        <v>523</v>
      </c>
      <c r="G949" s="185" t="s">
        <v>287</v>
      </c>
      <c r="H949" s="186"/>
      <c r="I949" s="187">
        <f>I950</f>
        <v>192.1</v>
      </c>
      <c r="J949" s="187">
        <f>J950</f>
        <v>192.1</v>
      </c>
      <c r="K949" s="187">
        <f>K950</f>
        <v>192.1</v>
      </c>
    </row>
    <row r="950" spans="2:11" ht="12.75" customHeight="1">
      <c r="B950" s="225" t="s">
        <v>288</v>
      </c>
      <c r="C950" s="310"/>
      <c r="D950" s="185" t="s">
        <v>223</v>
      </c>
      <c r="E950" s="185" t="s">
        <v>233</v>
      </c>
      <c r="F950" s="312" t="s">
        <v>523</v>
      </c>
      <c r="G950" s="185" t="s">
        <v>289</v>
      </c>
      <c r="H950" s="186"/>
      <c r="I950" s="187">
        <f>I951</f>
        <v>192.1</v>
      </c>
      <c r="J950" s="187">
        <f>J951</f>
        <v>192.1</v>
      </c>
      <c r="K950" s="187">
        <f>K951</f>
        <v>192.1</v>
      </c>
    </row>
    <row r="951" spans="2:11" ht="12.75" customHeight="1">
      <c r="B951" s="226" t="s">
        <v>270</v>
      </c>
      <c r="C951" s="310"/>
      <c r="D951" s="185" t="s">
        <v>223</v>
      </c>
      <c r="E951" s="185" t="s">
        <v>233</v>
      </c>
      <c r="F951" s="312" t="s">
        <v>523</v>
      </c>
      <c r="G951" s="185" t="s">
        <v>289</v>
      </c>
      <c r="H951" s="186">
        <v>2</v>
      </c>
      <c r="I951" s="187">
        <v>192.1</v>
      </c>
      <c r="J951" s="187">
        <v>192.1</v>
      </c>
      <c r="K951" s="187">
        <v>192.1</v>
      </c>
    </row>
    <row r="952" spans="2:11" ht="14.25" customHeight="1">
      <c r="B952" s="225" t="s">
        <v>290</v>
      </c>
      <c r="C952" s="317"/>
      <c r="D952" s="185" t="s">
        <v>223</v>
      </c>
      <c r="E952" s="185" t="s">
        <v>233</v>
      </c>
      <c r="F952" s="312" t="s">
        <v>523</v>
      </c>
      <c r="G952" s="185" t="s">
        <v>291</v>
      </c>
      <c r="H952" s="186"/>
      <c r="I952" s="187">
        <f>I953</f>
        <v>10</v>
      </c>
      <c r="J952" s="187">
        <f>J953</f>
        <v>0</v>
      </c>
      <c r="K952" s="187">
        <f>K953</f>
        <v>0</v>
      </c>
    </row>
    <row r="953" spans="2:11" ht="12.75" customHeight="1">
      <c r="B953" s="225" t="s">
        <v>292</v>
      </c>
      <c r="C953" s="317"/>
      <c r="D953" s="185" t="s">
        <v>223</v>
      </c>
      <c r="E953" s="185" t="s">
        <v>233</v>
      </c>
      <c r="F953" s="312" t="s">
        <v>523</v>
      </c>
      <c r="G953" s="185" t="s">
        <v>293</v>
      </c>
      <c r="H953" s="186"/>
      <c r="I953" s="187">
        <f>I954</f>
        <v>10</v>
      </c>
      <c r="J953" s="187">
        <f>J954</f>
        <v>0</v>
      </c>
      <c r="K953" s="187">
        <f>K954</f>
        <v>0</v>
      </c>
    </row>
    <row r="954" spans="2:11" ht="14.25" customHeight="1">
      <c r="B954" s="226" t="s">
        <v>270</v>
      </c>
      <c r="C954" s="317"/>
      <c r="D954" s="185" t="s">
        <v>223</v>
      </c>
      <c r="E954" s="185" t="s">
        <v>233</v>
      </c>
      <c r="F954" s="312" t="s">
        <v>523</v>
      </c>
      <c r="G954" s="185" t="s">
        <v>293</v>
      </c>
      <c r="H954" s="186">
        <v>2</v>
      </c>
      <c r="I954" s="187">
        <v>10</v>
      </c>
      <c r="J954" s="187"/>
      <c r="K954" s="187"/>
    </row>
    <row r="955" spans="2:11" ht="14.25" customHeight="1">
      <c r="B955" s="226" t="s">
        <v>274</v>
      </c>
      <c r="C955" s="303"/>
      <c r="D955" s="185" t="s">
        <v>223</v>
      </c>
      <c r="E955" s="185" t="s">
        <v>233</v>
      </c>
      <c r="F955" s="185" t="s">
        <v>275</v>
      </c>
      <c r="G955" s="185"/>
      <c r="H955" s="186"/>
      <c r="I955" s="187">
        <f>I956+I966</f>
        <v>3549</v>
      </c>
      <c r="J955" s="187">
        <f>J956</f>
        <v>2639.4</v>
      </c>
      <c r="K955" s="187">
        <f>K956</f>
        <v>2839.4</v>
      </c>
    </row>
    <row r="956" spans="2:11" ht="12.75" customHeight="1">
      <c r="B956" s="311" t="s">
        <v>300</v>
      </c>
      <c r="C956" s="310"/>
      <c r="D956" s="185" t="s">
        <v>223</v>
      </c>
      <c r="E956" s="185" t="s">
        <v>233</v>
      </c>
      <c r="F956" s="312" t="s">
        <v>301</v>
      </c>
      <c r="G956" s="185"/>
      <c r="H956" s="186"/>
      <c r="I956" s="187">
        <f>I957+I960+I963</f>
        <v>3460.1</v>
      </c>
      <c r="J956" s="187">
        <f>J957+J960+J963</f>
        <v>2639.4</v>
      </c>
      <c r="K956" s="187">
        <f>K957+K960+K963</f>
        <v>2839.4</v>
      </c>
    </row>
    <row r="957" spans="2:11" ht="40.5" customHeight="1">
      <c r="B957" s="313" t="s">
        <v>278</v>
      </c>
      <c r="C957" s="310"/>
      <c r="D957" s="185" t="s">
        <v>223</v>
      </c>
      <c r="E957" s="185" t="s">
        <v>233</v>
      </c>
      <c r="F957" s="312" t="s">
        <v>301</v>
      </c>
      <c r="G957" s="185" t="s">
        <v>279</v>
      </c>
      <c r="H957" s="186"/>
      <c r="I957" s="187">
        <f>I958</f>
        <v>3084</v>
      </c>
      <c r="J957" s="187">
        <f>J958</f>
        <v>2511.3</v>
      </c>
      <c r="K957" s="187">
        <f>K958</f>
        <v>2711.3</v>
      </c>
    </row>
    <row r="958" spans="2:11" ht="14.25" customHeight="1">
      <c r="B958" s="226" t="s">
        <v>280</v>
      </c>
      <c r="C958" s="317"/>
      <c r="D958" s="185" t="s">
        <v>223</v>
      </c>
      <c r="E958" s="185" t="s">
        <v>233</v>
      </c>
      <c r="F958" s="312" t="s">
        <v>301</v>
      </c>
      <c r="G958" s="185" t="s">
        <v>281</v>
      </c>
      <c r="H958" s="186"/>
      <c r="I958" s="187">
        <f>I959</f>
        <v>3084</v>
      </c>
      <c r="J958" s="187">
        <f>J959</f>
        <v>2511.3</v>
      </c>
      <c r="K958" s="187">
        <f>K959</f>
        <v>2711.3</v>
      </c>
    </row>
    <row r="959" spans="2:12" ht="12.75" customHeight="1">
      <c r="B959" s="226" t="s">
        <v>270</v>
      </c>
      <c r="C959" s="310"/>
      <c r="D959" s="185" t="s">
        <v>223</v>
      </c>
      <c r="E959" s="185" t="s">
        <v>233</v>
      </c>
      <c r="F959" s="312" t="s">
        <v>301</v>
      </c>
      <c r="G959" s="185" t="s">
        <v>281</v>
      </c>
      <c r="H959" s="186">
        <v>2</v>
      </c>
      <c r="I959" s="187">
        <v>3084</v>
      </c>
      <c r="J959" s="187">
        <v>2511.3</v>
      </c>
      <c r="K959" s="187">
        <v>2711.3</v>
      </c>
      <c r="L959" s="278">
        <v>70.5</v>
      </c>
    </row>
    <row r="960" spans="2:11" ht="12.75" customHeight="1">
      <c r="B960" s="225" t="s">
        <v>286</v>
      </c>
      <c r="C960" s="321"/>
      <c r="D960" s="185" t="s">
        <v>223</v>
      </c>
      <c r="E960" s="185" t="s">
        <v>233</v>
      </c>
      <c r="F960" s="312" t="s">
        <v>301</v>
      </c>
      <c r="G960" s="185" t="s">
        <v>287</v>
      </c>
      <c r="H960" s="186"/>
      <c r="I960" s="187">
        <f>I961</f>
        <v>366.1</v>
      </c>
      <c r="J960" s="187">
        <f>J961</f>
        <v>128.1</v>
      </c>
      <c r="K960" s="187">
        <f>K961</f>
        <v>128.1</v>
      </c>
    </row>
    <row r="961" spans="2:11" ht="12.75" customHeight="1">
      <c r="B961" s="225" t="s">
        <v>288</v>
      </c>
      <c r="C961" s="310"/>
      <c r="D961" s="185" t="s">
        <v>223</v>
      </c>
      <c r="E961" s="185" t="s">
        <v>233</v>
      </c>
      <c r="F961" s="312" t="s">
        <v>301</v>
      </c>
      <c r="G961" s="185" t="s">
        <v>289</v>
      </c>
      <c r="H961" s="186"/>
      <c r="I961" s="187">
        <f>I962</f>
        <v>366.1</v>
      </c>
      <c r="J961" s="187">
        <f>J962</f>
        <v>128.1</v>
      </c>
      <c r="K961" s="187">
        <f>K962</f>
        <v>128.1</v>
      </c>
    </row>
    <row r="962" spans="2:11" ht="14.25" customHeight="1">
      <c r="B962" s="226" t="s">
        <v>270</v>
      </c>
      <c r="C962" s="310"/>
      <c r="D962" s="185" t="s">
        <v>223</v>
      </c>
      <c r="E962" s="185" t="s">
        <v>233</v>
      </c>
      <c r="F962" s="312" t="s">
        <v>301</v>
      </c>
      <c r="G962" s="185" t="s">
        <v>289</v>
      </c>
      <c r="H962" s="186">
        <v>2</v>
      </c>
      <c r="I962" s="187">
        <v>366.1</v>
      </c>
      <c r="J962" s="187">
        <v>128.1</v>
      </c>
      <c r="K962" s="187">
        <v>128.1</v>
      </c>
    </row>
    <row r="963" spans="2:11" ht="12.75" customHeight="1">
      <c r="B963" s="225" t="s">
        <v>290</v>
      </c>
      <c r="C963" s="310"/>
      <c r="D963" s="185" t="s">
        <v>223</v>
      </c>
      <c r="E963" s="185" t="s">
        <v>233</v>
      </c>
      <c r="F963" s="312" t="s">
        <v>301</v>
      </c>
      <c r="G963" s="185" t="s">
        <v>291</v>
      </c>
      <c r="H963" s="186"/>
      <c r="I963" s="187">
        <f>I964</f>
        <v>10</v>
      </c>
      <c r="J963" s="187">
        <f>J964</f>
        <v>0</v>
      </c>
      <c r="K963" s="187">
        <f>K964</f>
        <v>0</v>
      </c>
    </row>
    <row r="964" spans="2:11" ht="14.25" customHeight="1">
      <c r="B964" s="225" t="s">
        <v>292</v>
      </c>
      <c r="C964" s="310"/>
      <c r="D964" s="185" t="s">
        <v>223</v>
      </c>
      <c r="E964" s="185" t="s">
        <v>233</v>
      </c>
      <c r="F964" s="312" t="s">
        <v>301</v>
      </c>
      <c r="G964" s="185" t="s">
        <v>293</v>
      </c>
      <c r="H964" s="186"/>
      <c r="I964" s="187">
        <f>I965</f>
        <v>10</v>
      </c>
      <c r="J964" s="187">
        <f>J965</f>
        <v>0</v>
      </c>
      <c r="K964" s="187">
        <f>K965</f>
        <v>0</v>
      </c>
    </row>
    <row r="965" spans="2:11" ht="12.75" customHeight="1">
      <c r="B965" s="226" t="s">
        <v>270</v>
      </c>
      <c r="C965" s="303"/>
      <c r="D965" s="185" t="s">
        <v>223</v>
      </c>
      <c r="E965" s="185" t="s">
        <v>233</v>
      </c>
      <c r="F965" s="312" t="s">
        <v>301</v>
      </c>
      <c r="G965" s="185" t="s">
        <v>293</v>
      </c>
      <c r="H965" s="186">
        <v>2</v>
      </c>
      <c r="I965" s="187">
        <v>10</v>
      </c>
      <c r="J965" s="187"/>
      <c r="K965" s="187"/>
    </row>
    <row r="966" spans="2:11" ht="42" customHeight="1">
      <c r="B966" s="427" t="s">
        <v>282</v>
      </c>
      <c r="C966" s="303"/>
      <c r="D966" s="185" t="s">
        <v>223</v>
      </c>
      <c r="E966" s="185" t="s">
        <v>233</v>
      </c>
      <c r="F966" s="312" t="s">
        <v>283</v>
      </c>
      <c r="G966" s="185" t="s">
        <v>279</v>
      </c>
      <c r="H966" s="185"/>
      <c r="I966" s="187">
        <f>I968</f>
        <v>88.9</v>
      </c>
      <c r="J966" s="187">
        <f>J968</f>
        <v>0</v>
      </c>
      <c r="K966" s="187">
        <f>K968</f>
        <v>0</v>
      </c>
    </row>
    <row r="967" spans="2:11" ht="15.75" customHeight="1">
      <c r="B967" s="226" t="s">
        <v>280</v>
      </c>
      <c r="C967" s="310"/>
      <c r="D967" s="185" t="s">
        <v>223</v>
      </c>
      <c r="E967" s="185" t="s">
        <v>233</v>
      </c>
      <c r="F967" s="312" t="s">
        <v>283</v>
      </c>
      <c r="G967" s="185" t="s">
        <v>281</v>
      </c>
      <c r="H967" s="185"/>
      <c r="I967" s="187">
        <f>I968</f>
        <v>88.9</v>
      </c>
      <c r="J967" s="187">
        <f>J968</f>
        <v>0</v>
      </c>
      <c r="K967" s="187">
        <f>K968</f>
        <v>0</v>
      </c>
    </row>
    <row r="968" spans="2:11" ht="17.25" customHeight="1">
      <c r="B968" s="226" t="s">
        <v>271</v>
      </c>
      <c r="C968" s="310"/>
      <c r="D968" s="185" t="s">
        <v>223</v>
      </c>
      <c r="E968" s="185" t="s">
        <v>233</v>
      </c>
      <c r="F968" s="312" t="s">
        <v>283</v>
      </c>
      <c r="G968" s="185" t="s">
        <v>281</v>
      </c>
      <c r="H968" s="185" t="s">
        <v>326</v>
      </c>
      <c r="I968" s="187">
        <v>88.9</v>
      </c>
      <c r="J968" s="187"/>
      <c r="K968" s="187"/>
    </row>
    <row r="969" spans="2:11" ht="12.75" customHeight="1">
      <c r="B969" s="299" t="s">
        <v>240</v>
      </c>
      <c r="C969" s="310"/>
      <c r="D969" s="305" t="s">
        <v>241</v>
      </c>
      <c r="E969" s="305"/>
      <c r="F969" s="305"/>
      <c r="G969" s="305"/>
      <c r="H969" s="305"/>
      <c r="I969" s="298">
        <f>I970+I975</f>
        <v>497.3</v>
      </c>
      <c r="J969" s="298">
        <f>J970+J975</f>
        <v>566.6</v>
      </c>
      <c r="K969" s="298">
        <f>K970+K975</f>
        <v>539.6</v>
      </c>
    </row>
    <row r="970" spans="2:11" ht="12.75" customHeight="1">
      <c r="B970" s="322" t="s">
        <v>244</v>
      </c>
      <c r="C970" s="310"/>
      <c r="D970" s="308" t="s">
        <v>241</v>
      </c>
      <c r="E970" s="308" t="s">
        <v>245</v>
      </c>
      <c r="F970" s="312"/>
      <c r="G970" s="185"/>
      <c r="H970" s="185"/>
      <c r="I970" s="187">
        <f>I971</f>
        <v>30</v>
      </c>
      <c r="J970" s="187">
        <f>J971</f>
        <v>30</v>
      </c>
      <c r="K970" s="187">
        <f>K971</f>
        <v>30</v>
      </c>
    </row>
    <row r="971" spans="2:11" ht="18" customHeight="1">
      <c r="B971" s="225" t="s">
        <v>629</v>
      </c>
      <c r="C971" s="310"/>
      <c r="D971" s="185" t="s">
        <v>241</v>
      </c>
      <c r="E971" s="185" t="s">
        <v>245</v>
      </c>
      <c r="F971" s="312" t="s">
        <v>275</v>
      </c>
      <c r="G971" s="185"/>
      <c r="H971" s="185"/>
      <c r="I971" s="187">
        <f>I972</f>
        <v>30</v>
      </c>
      <c r="J971" s="187">
        <f>J972</f>
        <v>30</v>
      </c>
      <c r="K971" s="187">
        <f>K972</f>
        <v>30</v>
      </c>
    </row>
    <row r="972" spans="2:11" ht="12.75" customHeight="1">
      <c r="B972" s="226" t="s">
        <v>316</v>
      </c>
      <c r="C972" s="310"/>
      <c r="D972" s="185" t="s">
        <v>241</v>
      </c>
      <c r="E972" s="185" t="s">
        <v>245</v>
      </c>
      <c r="F972" s="312" t="s">
        <v>552</v>
      </c>
      <c r="G972" s="185" t="s">
        <v>315</v>
      </c>
      <c r="H972" s="185"/>
      <c r="I972" s="187">
        <f>I973</f>
        <v>30</v>
      </c>
      <c r="J972" s="187">
        <f>J973</f>
        <v>30</v>
      </c>
      <c r="K972" s="187">
        <f>K973</f>
        <v>30</v>
      </c>
    </row>
    <row r="973" spans="2:11" ht="14.25" customHeight="1">
      <c r="B973" s="226" t="s">
        <v>318</v>
      </c>
      <c r="C973" s="310"/>
      <c r="D973" s="185" t="s">
        <v>241</v>
      </c>
      <c r="E973" s="185" t="s">
        <v>245</v>
      </c>
      <c r="F973" s="312" t="s">
        <v>552</v>
      </c>
      <c r="G973" s="185" t="s">
        <v>317</v>
      </c>
      <c r="H973" s="185"/>
      <c r="I973" s="187">
        <f>I974</f>
        <v>30</v>
      </c>
      <c r="J973" s="187">
        <f>J974</f>
        <v>30</v>
      </c>
      <c r="K973" s="187">
        <f>K974</f>
        <v>30</v>
      </c>
    </row>
    <row r="974" spans="2:11" ht="12.75" customHeight="1">
      <c r="B974" s="226" t="s">
        <v>270</v>
      </c>
      <c r="C974" s="310"/>
      <c r="D974" s="185" t="s">
        <v>241</v>
      </c>
      <c r="E974" s="185" t="s">
        <v>245</v>
      </c>
      <c r="F974" s="312" t="s">
        <v>552</v>
      </c>
      <c r="G974" s="185" t="s">
        <v>317</v>
      </c>
      <c r="H974" s="185">
        <v>2</v>
      </c>
      <c r="I974" s="187">
        <v>30</v>
      </c>
      <c r="J974" s="187">
        <v>30</v>
      </c>
      <c r="K974" s="187">
        <v>30</v>
      </c>
    </row>
    <row r="975" spans="2:11" ht="12.75" customHeight="1">
      <c r="B975" s="322" t="s">
        <v>246</v>
      </c>
      <c r="C975" s="310"/>
      <c r="D975" s="308" t="s">
        <v>241</v>
      </c>
      <c r="E975" s="308" t="s">
        <v>247</v>
      </c>
      <c r="F975" s="312"/>
      <c r="G975" s="185"/>
      <c r="H975" s="185"/>
      <c r="I975" s="187">
        <f>I976+I983</f>
        <v>467.3</v>
      </c>
      <c r="J975" s="187">
        <f>J976+J983</f>
        <v>536.6</v>
      </c>
      <c r="K975" s="187">
        <f>K976+K983</f>
        <v>509.6</v>
      </c>
    </row>
    <row r="976" spans="2:11" ht="15.75" customHeight="1" hidden="1">
      <c r="B976" s="295" t="s">
        <v>620</v>
      </c>
      <c r="C976" s="310"/>
      <c r="D976" s="186">
        <v>1000</v>
      </c>
      <c r="E976" s="186">
        <v>1004</v>
      </c>
      <c r="F976" s="312" t="s">
        <v>563</v>
      </c>
      <c r="G976" s="185"/>
      <c r="H976" s="185"/>
      <c r="I976" s="187">
        <f>I977</f>
        <v>0</v>
      </c>
      <c r="J976" s="187">
        <f>J977</f>
        <v>0</v>
      </c>
      <c r="K976" s="187">
        <f>K977</f>
        <v>0</v>
      </c>
    </row>
    <row r="977" spans="2:11" ht="27.75" customHeight="1" hidden="1">
      <c r="B977" s="351" t="s">
        <v>564</v>
      </c>
      <c r="C977" s="310"/>
      <c r="D977" s="186">
        <v>1000</v>
      </c>
      <c r="E977" s="186">
        <v>1004</v>
      </c>
      <c r="F977" s="324" t="s">
        <v>563</v>
      </c>
      <c r="G977" s="185"/>
      <c r="H977" s="185"/>
      <c r="I977" s="187">
        <f>I978</f>
        <v>0</v>
      </c>
      <c r="J977" s="187">
        <f>J978</f>
        <v>0</v>
      </c>
      <c r="K977" s="187">
        <f>K978</f>
        <v>0</v>
      </c>
    </row>
    <row r="978" spans="2:11" ht="12.75" customHeight="1" hidden="1">
      <c r="B978" s="428" t="s">
        <v>565</v>
      </c>
      <c r="C978" s="310"/>
      <c r="D978" s="186">
        <v>1000</v>
      </c>
      <c r="E978" s="186">
        <v>1004</v>
      </c>
      <c r="F978" s="324" t="s">
        <v>566</v>
      </c>
      <c r="G978" s="185"/>
      <c r="H978" s="185"/>
      <c r="I978" s="187">
        <f>I979</f>
        <v>0</v>
      </c>
      <c r="J978" s="187">
        <f>J979</f>
        <v>0</v>
      </c>
      <c r="K978" s="187">
        <f>K979</f>
        <v>0</v>
      </c>
    </row>
    <row r="979" spans="2:11" ht="12.75" customHeight="1" hidden="1">
      <c r="B979" s="226" t="s">
        <v>316</v>
      </c>
      <c r="C979" s="310"/>
      <c r="D979" s="186">
        <v>1000</v>
      </c>
      <c r="E979" s="186">
        <v>1004</v>
      </c>
      <c r="F979" s="324" t="s">
        <v>566</v>
      </c>
      <c r="G979" s="185" t="s">
        <v>315</v>
      </c>
      <c r="H979" s="185"/>
      <c r="I979" s="187">
        <f>I980</f>
        <v>0</v>
      </c>
      <c r="J979" s="187">
        <f>J980</f>
        <v>0</v>
      </c>
      <c r="K979" s="187">
        <f>K980</f>
        <v>0</v>
      </c>
    </row>
    <row r="980" spans="2:11" ht="14.25" customHeight="1" hidden="1">
      <c r="B980" s="226" t="s">
        <v>318</v>
      </c>
      <c r="C980" s="310"/>
      <c r="D980" s="186">
        <v>1000</v>
      </c>
      <c r="E980" s="186">
        <v>1004</v>
      </c>
      <c r="F980" s="324" t="s">
        <v>566</v>
      </c>
      <c r="G980" s="185" t="s">
        <v>317</v>
      </c>
      <c r="H980" s="185"/>
      <c r="I980" s="187">
        <f>I981+I982</f>
        <v>0</v>
      </c>
      <c r="J980" s="187">
        <f>J981+J982</f>
        <v>0</v>
      </c>
      <c r="K980" s="187">
        <f>K981+K982</f>
        <v>0</v>
      </c>
    </row>
    <row r="981" spans="2:11" ht="12.75" customHeight="1" hidden="1">
      <c r="B981" s="226" t="s">
        <v>270</v>
      </c>
      <c r="C981" s="379"/>
      <c r="D981" s="186">
        <v>1000</v>
      </c>
      <c r="E981" s="186">
        <v>1004</v>
      </c>
      <c r="F981" s="324" t="s">
        <v>566</v>
      </c>
      <c r="G981" s="185" t="s">
        <v>317</v>
      </c>
      <c r="H981" s="185" t="s">
        <v>294</v>
      </c>
      <c r="I981" s="187"/>
      <c r="J981" s="187"/>
      <c r="K981" s="187"/>
    </row>
    <row r="982" spans="2:11" ht="12.75" customHeight="1" hidden="1">
      <c r="B982" s="226" t="s">
        <v>271</v>
      </c>
      <c r="C982" s="379"/>
      <c r="D982" s="186">
        <v>1000</v>
      </c>
      <c r="E982" s="186">
        <v>1004</v>
      </c>
      <c r="F982" s="324" t="s">
        <v>566</v>
      </c>
      <c r="G982" s="185" t="s">
        <v>317</v>
      </c>
      <c r="H982" s="185" t="s">
        <v>326</v>
      </c>
      <c r="I982" s="187"/>
      <c r="J982" s="187"/>
      <c r="K982" s="187"/>
    </row>
    <row r="983" spans="2:11" ht="40.5" customHeight="1">
      <c r="B983" s="320" t="s">
        <v>570</v>
      </c>
      <c r="C983" s="379"/>
      <c r="D983" s="186">
        <v>1000</v>
      </c>
      <c r="E983" s="186">
        <v>1004</v>
      </c>
      <c r="F983" s="312" t="s">
        <v>571</v>
      </c>
      <c r="G983" s="305"/>
      <c r="H983" s="305"/>
      <c r="I983" s="187">
        <f>I984</f>
        <v>467.3</v>
      </c>
      <c r="J983" s="187">
        <f>J984</f>
        <v>536.6</v>
      </c>
      <c r="K983" s="187">
        <f>K984</f>
        <v>509.6</v>
      </c>
    </row>
    <row r="984" spans="2:11" ht="12.75" customHeight="1">
      <c r="B984" s="226" t="s">
        <v>316</v>
      </c>
      <c r="C984" s="379"/>
      <c r="D984" s="186">
        <v>1000</v>
      </c>
      <c r="E984" s="186">
        <v>1004</v>
      </c>
      <c r="F984" s="312" t="s">
        <v>571</v>
      </c>
      <c r="G984" s="185" t="s">
        <v>315</v>
      </c>
      <c r="H984" s="305"/>
      <c r="I984" s="187">
        <f>I985</f>
        <v>467.3</v>
      </c>
      <c r="J984" s="187">
        <f>J985</f>
        <v>536.6</v>
      </c>
      <c r="K984" s="187">
        <f>K985</f>
        <v>509.6</v>
      </c>
    </row>
    <row r="985" spans="2:11" ht="12.75" customHeight="1">
      <c r="B985" s="226" t="s">
        <v>318</v>
      </c>
      <c r="C985" s="379"/>
      <c r="D985" s="186">
        <v>1000</v>
      </c>
      <c r="E985" s="186">
        <v>1004</v>
      </c>
      <c r="F985" s="312" t="s">
        <v>571</v>
      </c>
      <c r="G985" s="185" t="s">
        <v>317</v>
      </c>
      <c r="H985" s="305"/>
      <c r="I985" s="187">
        <f>I986</f>
        <v>467.3</v>
      </c>
      <c r="J985" s="187">
        <f>J986</f>
        <v>536.6</v>
      </c>
      <c r="K985" s="187">
        <f>K986</f>
        <v>509.6</v>
      </c>
    </row>
    <row r="986" spans="2:12" ht="12.75" customHeight="1">
      <c r="B986" s="226" t="s">
        <v>271</v>
      </c>
      <c r="C986" s="379"/>
      <c r="D986" s="186">
        <v>1000</v>
      </c>
      <c r="E986" s="186">
        <v>1004</v>
      </c>
      <c r="F986" s="312" t="s">
        <v>571</v>
      </c>
      <c r="G986" s="185" t="s">
        <v>317</v>
      </c>
      <c r="H986" s="185">
        <v>3</v>
      </c>
      <c r="I986" s="187">
        <v>467.3</v>
      </c>
      <c r="J986" s="187">
        <v>536.6</v>
      </c>
      <c r="K986" s="187">
        <v>509.6</v>
      </c>
      <c r="L986" s="278">
        <v>-120</v>
      </c>
    </row>
    <row r="987" spans="2:11" ht="12.75" customHeight="1">
      <c r="B987" s="322" t="s">
        <v>252</v>
      </c>
      <c r="C987" s="310"/>
      <c r="D987" s="308" t="s">
        <v>251</v>
      </c>
      <c r="E987" s="308" t="s">
        <v>253</v>
      </c>
      <c r="F987" s="305"/>
      <c r="G987" s="305"/>
      <c r="H987" s="305"/>
      <c r="I987" s="298">
        <f>I988</f>
        <v>352</v>
      </c>
      <c r="J987" s="298">
        <f>J988</f>
        <v>352</v>
      </c>
      <c r="K987" s="298">
        <f>K988</f>
        <v>352</v>
      </c>
    </row>
    <row r="988" spans="2:11" ht="26.25" customHeight="1">
      <c r="B988" s="337" t="s">
        <v>586</v>
      </c>
      <c r="C988" s="379"/>
      <c r="D988" s="185" t="s">
        <v>251</v>
      </c>
      <c r="E988" s="185" t="s">
        <v>253</v>
      </c>
      <c r="F988" s="312" t="s">
        <v>587</v>
      </c>
      <c r="G988" s="185"/>
      <c r="H988" s="185"/>
      <c r="I988" s="187">
        <f>I989</f>
        <v>352</v>
      </c>
      <c r="J988" s="187">
        <f>J989</f>
        <v>352</v>
      </c>
      <c r="K988" s="187">
        <f>K989</f>
        <v>352</v>
      </c>
    </row>
    <row r="989" spans="2:11" ht="12.75" customHeight="1">
      <c r="B989" s="226" t="s">
        <v>298</v>
      </c>
      <c r="C989" s="379"/>
      <c r="D989" s="185" t="s">
        <v>251</v>
      </c>
      <c r="E989" s="185" t="s">
        <v>253</v>
      </c>
      <c r="F989" s="312" t="s">
        <v>590</v>
      </c>
      <c r="G989" s="185"/>
      <c r="H989" s="185"/>
      <c r="I989" s="187">
        <f>I990+I996+I993</f>
        <v>352</v>
      </c>
      <c r="J989" s="187">
        <f>J990+J996</f>
        <v>352</v>
      </c>
      <c r="K989" s="187">
        <f>K990+K996</f>
        <v>352</v>
      </c>
    </row>
    <row r="990" spans="2:11" ht="12.75" customHeight="1">
      <c r="B990" s="225" t="s">
        <v>286</v>
      </c>
      <c r="C990" s="379"/>
      <c r="D990" s="185" t="s">
        <v>251</v>
      </c>
      <c r="E990" s="185" t="s">
        <v>253</v>
      </c>
      <c r="F990" s="312" t="s">
        <v>590</v>
      </c>
      <c r="G990" s="185" t="s">
        <v>287</v>
      </c>
      <c r="H990" s="185"/>
      <c r="I990" s="187">
        <f>I991</f>
        <v>327</v>
      </c>
      <c r="J990" s="187">
        <f>J991</f>
        <v>327</v>
      </c>
      <c r="K990" s="187">
        <f>K991</f>
        <v>327</v>
      </c>
    </row>
    <row r="991" spans="2:11" ht="12.75" customHeight="1">
      <c r="B991" s="225" t="s">
        <v>288</v>
      </c>
      <c r="C991" s="379"/>
      <c r="D991" s="185" t="s">
        <v>251</v>
      </c>
      <c r="E991" s="185" t="s">
        <v>253</v>
      </c>
      <c r="F991" s="312" t="s">
        <v>590</v>
      </c>
      <c r="G991" s="185" t="s">
        <v>289</v>
      </c>
      <c r="H991" s="185"/>
      <c r="I991" s="187">
        <f>I992</f>
        <v>327</v>
      </c>
      <c r="J991" s="187">
        <f>J992</f>
        <v>327</v>
      </c>
      <c r="K991" s="187">
        <f>K992</f>
        <v>327</v>
      </c>
    </row>
    <row r="992" spans="2:11" ht="12.75" customHeight="1">
      <c r="B992" s="314" t="s">
        <v>270</v>
      </c>
      <c r="C992" s="379"/>
      <c r="D992" s="185" t="s">
        <v>251</v>
      </c>
      <c r="E992" s="185" t="s">
        <v>253</v>
      </c>
      <c r="F992" s="312" t="s">
        <v>590</v>
      </c>
      <c r="G992" s="185" t="s">
        <v>289</v>
      </c>
      <c r="H992" s="185" t="s">
        <v>294</v>
      </c>
      <c r="I992" s="187">
        <v>327</v>
      </c>
      <c r="J992" s="187">
        <v>327</v>
      </c>
      <c r="K992" s="187">
        <v>327</v>
      </c>
    </row>
    <row r="993" spans="2:11" ht="12.75" customHeight="1" hidden="1">
      <c r="B993" s="226" t="s">
        <v>316</v>
      </c>
      <c r="C993" s="379"/>
      <c r="D993" s="185" t="s">
        <v>251</v>
      </c>
      <c r="E993" s="185" t="s">
        <v>253</v>
      </c>
      <c r="F993" s="312" t="s">
        <v>590</v>
      </c>
      <c r="G993" s="185" t="s">
        <v>315</v>
      </c>
      <c r="H993" s="185"/>
      <c r="I993" s="187">
        <f>I994</f>
        <v>0</v>
      </c>
      <c r="J993" s="187">
        <f>J994</f>
        <v>0</v>
      </c>
      <c r="K993" s="187">
        <f>K994</f>
        <v>0</v>
      </c>
    </row>
    <row r="994" spans="2:11" ht="12.75" customHeight="1" hidden="1">
      <c r="B994" s="314" t="s">
        <v>591</v>
      </c>
      <c r="C994" s="379"/>
      <c r="D994" s="185" t="s">
        <v>251</v>
      </c>
      <c r="E994" s="185" t="s">
        <v>253</v>
      </c>
      <c r="F994" s="312" t="s">
        <v>590</v>
      </c>
      <c r="G994" s="185" t="s">
        <v>592</v>
      </c>
      <c r="H994" s="185"/>
      <c r="I994" s="187">
        <f>I995</f>
        <v>0</v>
      </c>
      <c r="J994" s="187">
        <f>J995</f>
        <v>0</v>
      </c>
      <c r="K994" s="187">
        <f>K995</f>
        <v>0</v>
      </c>
    </row>
    <row r="995" spans="2:11" ht="12.75" customHeight="1" hidden="1">
      <c r="B995" s="314" t="s">
        <v>591</v>
      </c>
      <c r="C995" s="379"/>
      <c r="D995" s="185" t="s">
        <v>251</v>
      </c>
      <c r="E995" s="185" t="s">
        <v>253</v>
      </c>
      <c r="F995" s="312" t="s">
        <v>590</v>
      </c>
      <c r="G995" s="185" t="s">
        <v>592</v>
      </c>
      <c r="H995" s="185" t="s">
        <v>294</v>
      </c>
      <c r="I995" s="187"/>
      <c r="J995" s="187"/>
      <c r="K995" s="187"/>
    </row>
    <row r="996" spans="2:11" ht="12.75" customHeight="1">
      <c r="B996" s="346" t="s">
        <v>290</v>
      </c>
      <c r="C996" s="379"/>
      <c r="D996" s="185" t="s">
        <v>251</v>
      </c>
      <c r="E996" s="185" t="s">
        <v>253</v>
      </c>
      <c r="F996" s="312" t="s">
        <v>590</v>
      </c>
      <c r="G996" s="185" t="s">
        <v>291</v>
      </c>
      <c r="H996" s="185"/>
      <c r="I996" s="187">
        <f>I997</f>
        <v>25</v>
      </c>
      <c r="J996" s="187">
        <f>J997</f>
        <v>25</v>
      </c>
      <c r="K996" s="187">
        <f>K997</f>
        <v>25</v>
      </c>
    </row>
    <row r="997" spans="2:11" ht="12.75" customHeight="1">
      <c r="B997" s="346" t="s">
        <v>292</v>
      </c>
      <c r="C997" s="379"/>
      <c r="D997" s="185" t="s">
        <v>251</v>
      </c>
      <c r="E997" s="185" t="s">
        <v>253</v>
      </c>
      <c r="F997" s="312" t="s">
        <v>590</v>
      </c>
      <c r="G997" s="185" t="s">
        <v>293</v>
      </c>
      <c r="H997" s="185"/>
      <c r="I997" s="187">
        <f>I998</f>
        <v>25</v>
      </c>
      <c r="J997" s="187">
        <f>J998</f>
        <v>25</v>
      </c>
      <c r="K997" s="187">
        <f>K998</f>
        <v>25</v>
      </c>
    </row>
    <row r="998" spans="2:11" ht="12.75" customHeight="1">
      <c r="B998" s="314" t="s">
        <v>270</v>
      </c>
      <c r="C998" s="379"/>
      <c r="D998" s="185" t="s">
        <v>251</v>
      </c>
      <c r="E998" s="185" t="s">
        <v>253</v>
      </c>
      <c r="F998" s="312" t="s">
        <v>590</v>
      </c>
      <c r="G998" s="185" t="s">
        <v>293</v>
      </c>
      <c r="H998" s="185" t="s">
        <v>294</v>
      </c>
      <c r="I998" s="187">
        <v>25</v>
      </c>
      <c r="J998" s="187">
        <v>25</v>
      </c>
      <c r="K998" s="187">
        <v>25</v>
      </c>
    </row>
    <row r="999" spans="2:12" ht="15.75" customHeight="1">
      <c r="B999" s="337" t="s">
        <v>630</v>
      </c>
      <c r="C999" s="429">
        <v>908</v>
      </c>
      <c r="D999" s="392"/>
      <c r="E999" s="392"/>
      <c r="F999" s="392"/>
      <c r="G999" s="392"/>
      <c r="H999" s="392"/>
      <c r="I999" s="298">
        <f>I1028+I1012+I1006</f>
        <v>19499.2</v>
      </c>
      <c r="J999" s="298">
        <f>J1000+J1028+J1012</f>
        <v>12216.5</v>
      </c>
      <c r="K999" s="298">
        <f>K1000+K1028+K1012</f>
        <v>12667</v>
      </c>
      <c r="L999" s="302">
        <f>L1094+L1020+L1067+L1011+L1049+L1091+L1097+L1100</f>
        <v>497</v>
      </c>
    </row>
    <row r="1000" spans="2:11" ht="12.75" customHeight="1" hidden="1">
      <c r="B1000" s="299" t="s">
        <v>222</v>
      </c>
      <c r="C1000" s="374"/>
      <c r="D1000" s="305" t="s">
        <v>223</v>
      </c>
      <c r="E1000" s="419"/>
      <c r="F1000" s="305"/>
      <c r="G1000" s="305"/>
      <c r="H1000" s="305"/>
      <c r="I1000" s="187"/>
      <c r="J1000" s="187"/>
      <c r="K1000" s="187"/>
    </row>
    <row r="1001" spans="2:11" ht="12.75" customHeight="1" hidden="1">
      <c r="B1001" s="295" t="s">
        <v>269</v>
      </c>
      <c r="C1001" s="374"/>
      <c r="D1001" s="305"/>
      <c r="E1001" s="419"/>
      <c r="F1001" s="305"/>
      <c r="G1001" s="305"/>
      <c r="H1001" s="305" t="s">
        <v>525</v>
      </c>
      <c r="I1001" s="187">
        <f>I1036+I1048</f>
        <v>0</v>
      </c>
      <c r="J1001" s="187">
        <f>J1036+J1048</f>
        <v>0</v>
      </c>
      <c r="K1001" s="187">
        <f>K1036+K1048</f>
        <v>0</v>
      </c>
    </row>
    <row r="1002" spans="2:11" ht="12.75" customHeight="1">
      <c r="B1002" s="295" t="s">
        <v>270</v>
      </c>
      <c r="C1002" s="374"/>
      <c r="D1002" s="305"/>
      <c r="E1002" s="419"/>
      <c r="F1002" s="305"/>
      <c r="G1002" s="305"/>
      <c r="H1002" s="305" t="s">
        <v>294</v>
      </c>
      <c r="I1002" s="187">
        <f>I1020+I1037+I1049+I1053+I1080+I1083+I1086+I1091+I1094+I1097+I1041+I1025+I1062+I1071+I1067+I1011</f>
        <v>17177.600000000002</v>
      </c>
      <c r="J1002" s="187">
        <f>J1020+J1037+J1049+J1053+J1080+J1083+J1086+J1091+J1094+J1097+J1041+J1025+J1062+J1071</f>
        <v>12216.5</v>
      </c>
      <c r="K1002" s="187">
        <f>K1020+K1037+K1049+K1053+K1080+K1083+K1086+K1091+K1094+K1097+K1041+K1025+K1062+K1071</f>
        <v>12217</v>
      </c>
    </row>
    <row r="1003" spans="2:11" ht="12.75" customHeight="1">
      <c r="B1003" s="295" t="s">
        <v>271</v>
      </c>
      <c r="C1003" s="374"/>
      <c r="D1003" s="305"/>
      <c r="E1003" s="419"/>
      <c r="F1003" s="305"/>
      <c r="G1003" s="305"/>
      <c r="H1003" s="305" t="s">
        <v>326</v>
      </c>
      <c r="I1003" s="187">
        <f>I1057+I1100+I1042+I1026+I1063+I1072</f>
        <v>900.5</v>
      </c>
      <c r="J1003" s="187">
        <f>J1057+J1100+J1042+J1026+J1063+J1072</f>
        <v>0</v>
      </c>
      <c r="K1003" s="187">
        <f>K1057+K1100+K1042+K1026+K1063+K1072</f>
        <v>450</v>
      </c>
    </row>
    <row r="1004" spans="2:11" ht="12.75" customHeight="1">
      <c r="B1004" s="295" t="s">
        <v>272</v>
      </c>
      <c r="C1004" s="374"/>
      <c r="D1004" s="305"/>
      <c r="E1004" s="419"/>
      <c r="F1004" s="305"/>
      <c r="G1004" s="305"/>
      <c r="H1004" s="305" t="s">
        <v>304</v>
      </c>
      <c r="I1004" s="187">
        <f>I1043+I1027+I1073</f>
        <v>1421.1</v>
      </c>
      <c r="J1004" s="187">
        <f>J1043+J1027+J1073</f>
        <v>0</v>
      </c>
      <c r="K1004" s="187">
        <f>K1043+K1027+K1073</f>
        <v>0</v>
      </c>
    </row>
    <row r="1005" spans="2:11" ht="12.75" customHeight="1" hidden="1">
      <c r="B1005" s="295" t="s">
        <v>273</v>
      </c>
      <c r="C1005" s="374"/>
      <c r="D1005" s="305"/>
      <c r="E1005" s="419"/>
      <c r="F1005" s="305"/>
      <c r="G1005" s="305"/>
      <c r="H1005" s="305" t="s">
        <v>526</v>
      </c>
      <c r="I1005" s="187"/>
      <c r="J1005" s="187"/>
      <c r="K1005" s="187"/>
    </row>
    <row r="1006" spans="2:11" ht="12.75" customHeight="1">
      <c r="B1006" s="299" t="s">
        <v>182</v>
      </c>
      <c r="C1006" s="321"/>
      <c r="D1006" s="305" t="s">
        <v>183</v>
      </c>
      <c r="E1006" s="305"/>
      <c r="F1006" s="413"/>
      <c r="G1006" s="305"/>
      <c r="H1006" s="305"/>
      <c r="I1006" s="298">
        <f>I1007</f>
        <v>312</v>
      </c>
      <c r="J1006" s="298">
        <f>J1007</f>
        <v>0</v>
      </c>
      <c r="K1006" s="298">
        <f>K1007</f>
        <v>0</v>
      </c>
    </row>
    <row r="1007" spans="2:11" ht="12.75" customHeight="1">
      <c r="B1007" s="318" t="s">
        <v>196</v>
      </c>
      <c r="C1007" s="321"/>
      <c r="D1007" s="308" t="s">
        <v>183</v>
      </c>
      <c r="E1007" s="308" t="s">
        <v>197</v>
      </c>
      <c r="F1007" s="414"/>
      <c r="G1007" s="185"/>
      <c r="H1007" s="305"/>
      <c r="I1007" s="187">
        <f>I1008</f>
        <v>312</v>
      </c>
      <c r="J1007" s="187">
        <f>J1008</f>
        <v>0</v>
      </c>
      <c r="K1007" s="187">
        <f>K1008</f>
        <v>0</v>
      </c>
    </row>
    <row r="1008" spans="2:11" ht="28.5">
      <c r="B1008" s="91" t="s">
        <v>335</v>
      </c>
      <c r="C1008" s="374"/>
      <c r="D1008" s="109" t="s">
        <v>183</v>
      </c>
      <c r="E1008" s="109" t="s">
        <v>197</v>
      </c>
      <c r="F1008" s="185" t="s">
        <v>275</v>
      </c>
      <c r="G1008" s="305"/>
      <c r="H1008" s="305"/>
      <c r="I1008" s="187">
        <f>I1009</f>
        <v>312</v>
      </c>
      <c r="J1008" s="187">
        <f>J1009</f>
        <v>0</v>
      </c>
      <c r="K1008" s="187">
        <f>K1009</f>
        <v>0</v>
      </c>
    </row>
    <row r="1009" spans="2:11" ht="12.75" customHeight="1">
      <c r="B1009" s="418" t="s">
        <v>286</v>
      </c>
      <c r="C1009" s="374"/>
      <c r="D1009" s="109" t="s">
        <v>183</v>
      </c>
      <c r="E1009" s="109" t="s">
        <v>197</v>
      </c>
      <c r="F1009" s="157" t="s">
        <v>336</v>
      </c>
      <c r="G1009" s="104">
        <v>200</v>
      </c>
      <c r="H1009" s="104"/>
      <c r="I1009" s="187">
        <f>I1010</f>
        <v>312</v>
      </c>
      <c r="J1009" s="187">
        <f>J1010</f>
        <v>0</v>
      </c>
      <c r="K1009" s="187">
        <f>K1010</f>
        <v>0</v>
      </c>
    </row>
    <row r="1010" spans="2:11" ht="12.75" customHeight="1">
      <c r="B1010" s="418" t="s">
        <v>288</v>
      </c>
      <c r="C1010" s="374"/>
      <c r="D1010" s="109" t="s">
        <v>183</v>
      </c>
      <c r="E1010" s="109" t="s">
        <v>197</v>
      </c>
      <c r="F1010" s="157" t="s">
        <v>336</v>
      </c>
      <c r="G1010" s="104">
        <v>240</v>
      </c>
      <c r="H1010" s="104"/>
      <c r="I1010" s="187">
        <f>I1011</f>
        <v>312</v>
      </c>
      <c r="J1010" s="187">
        <f>J1011</f>
        <v>0</v>
      </c>
      <c r="K1010" s="187">
        <f>K1011</f>
        <v>0</v>
      </c>
    </row>
    <row r="1011" spans="2:12" ht="12.75" customHeight="1">
      <c r="B1011" s="214" t="s">
        <v>270</v>
      </c>
      <c r="C1011" s="374"/>
      <c r="D1011" s="109" t="s">
        <v>183</v>
      </c>
      <c r="E1011" s="109" t="s">
        <v>197</v>
      </c>
      <c r="F1011" s="157" t="s">
        <v>336</v>
      </c>
      <c r="G1011" s="104">
        <v>240</v>
      </c>
      <c r="H1011" s="104">
        <v>2</v>
      </c>
      <c r="I1011" s="187">
        <v>312</v>
      </c>
      <c r="J1011" s="187"/>
      <c r="K1011" s="187"/>
      <c r="L1011" s="278">
        <v>102</v>
      </c>
    </row>
    <row r="1012" spans="2:11" ht="12.75" customHeight="1">
      <c r="B1012" s="299" t="s">
        <v>222</v>
      </c>
      <c r="C1012" s="374"/>
      <c r="D1012" s="305"/>
      <c r="E1012" s="419"/>
      <c r="F1012" s="305"/>
      <c r="G1012" s="305"/>
      <c r="H1012" s="305"/>
      <c r="I1012" s="298">
        <f>I1013</f>
        <v>5990</v>
      </c>
      <c r="J1012" s="298">
        <f>J1013</f>
        <v>3281.5</v>
      </c>
      <c r="K1012" s="298">
        <f>K1013</f>
        <v>3281.5</v>
      </c>
    </row>
    <row r="1013" spans="2:11" ht="12.75" customHeight="1">
      <c r="B1013" s="422" t="s">
        <v>485</v>
      </c>
      <c r="C1013" s="379"/>
      <c r="D1013" s="308" t="s">
        <v>223</v>
      </c>
      <c r="E1013" s="308" t="s">
        <v>229</v>
      </c>
      <c r="F1013" s="319"/>
      <c r="G1013" s="319"/>
      <c r="H1013" s="319"/>
      <c r="I1013" s="187">
        <f>I1014+I1021</f>
        <v>5990</v>
      </c>
      <c r="J1013" s="187">
        <f>J1014+J1021</f>
        <v>3281.5</v>
      </c>
      <c r="K1013" s="187">
        <f>K1014+K1021</f>
        <v>3281.5</v>
      </c>
    </row>
    <row r="1014" spans="2:11" ht="28.5" customHeight="1">
      <c r="B1014" s="337" t="s">
        <v>499</v>
      </c>
      <c r="C1014" s="379"/>
      <c r="D1014" s="185" t="s">
        <v>223</v>
      </c>
      <c r="E1014" s="185" t="s">
        <v>229</v>
      </c>
      <c r="F1014" s="90" t="s">
        <v>500</v>
      </c>
      <c r="G1014" s="185"/>
      <c r="H1014" s="185"/>
      <c r="I1014" s="187">
        <f aca="true" t="shared" si="18" ref="I1014:I1019">I1015</f>
        <v>4346.2</v>
      </c>
      <c r="J1014" s="187">
        <f aca="true" t="shared" si="19" ref="J1014:J1019">J1015</f>
        <v>3281.5</v>
      </c>
      <c r="K1014" s="187">
        <f aca="true" t="shared" si="20" ref="K1014:K1019">K1015</f>
        <v>3281.5</v>
      </c>
    </row>
    <row r="1015" spans="2:11" ht="15.75" customHeight="1">
      <c r="B1015" s="346" t="s">
        <v>501</v>
      </c>
      <c r="C1015" s="379"/>
      <c r="D1015" s="185" t="s">
        <v>223</v>
      </c>
      <c r="E1015" s="185" t="s">
        <v>229</v>
      </c>
      <c r="F1015" s="90" t="s">
        <v>502</v>
      </c>
      <c r="G1015" s="185"/>
      <c r="H1015" s="185"/>
      <c r="I1015" s="187">
        <f t="shared" si="18"/>
        <v>4346.2</v>
      </c>
      <c r="J1015" s="187">
        <f t="shared" si="19"/>
        <v>3281.5</v>
      </c>
      <c r="K1015" s="187">
        <f t="shared" si="20"/>
        <v>3281.5</v>
      </c>
    </row>
    <row r="1016" spans="2:11" ht="54" customHeight="1">
      <c r="B1016" s="346" t="s">
        <v>503</v>
      </c>
      <c r="C1016" s="379"/>
      <c r="D1016" s="185" t="s">
        <v>223</v>
      </c>
      <c r="E1016" s="185" t="s">
        <v>229</v>
      </c>
      <c r="F1016" s="312" t="s">
        <v>504</v>
      </c>
      <c r="G1016" s="185"/>
      <c r="H1016" s="185"/>
      <c r="I1016" s="187">
        <f t="shared" si="18"/>
        <v>4346.2</v>
      </c>
      <c r="J1016" s="187">
        <f t="shared" si="19"/>
        <v>3281.5</v>
      </c>
      <c r="K1016" s="187">
        <f t="shared" si="20"/>
        <v>3281.5</v>
      </c>
    </row>
    <row r="1017" spans="2:11" ht="12.75" customHeight="1">
      <c r="B1017" s="311" t="s">
        <v>505</v>
      </c>
      <c r="C1017" s="379"/>
      <c r="D1017" s="185" t="s">
        <v>223</v>
      </c>
      <c r="E1017" s="185" t="s">
        <v>229</v>
      </c>
      <c r="F1017" s="312" t="s">
        <v>506</v>
      </c>
      <c r="G1017" s="185"/>
      <c r="H1017" s="185"/>
      <c r="I1017" s="187">
        <f t="shared" si="18"/>
        <v>4346.2</v>
      </c>
      <c r="J1017" s="187">
        <f t="shared" si="19"/>
        <v>3281.5</v>
      </c>
      <c r="K1017" s="187">
        <f t="shared" si="20"/>
        <v>3281.5</v>
      </c>
    </row>
    <row r="1018" spans="2:11" ht="12.75" customHeight="1">
      <c r="B1018" s="226" t="s">
        <v>448</v>
      </c>
      <c r="C1018" s="379"/>
      <c r="D1018" s="185" t="s">
        <v>223</v>
      </c>
      <c r="E1018" s="185" t="s">
        <v>229</v>
      </c>
      <c r="F1018" s="312" t="s">
        <v>506</v>
      </c>
      <c r="G1018" s="291">
        <v>600</v>
      </c>
      <c r="H1018" s="185"/>
      <c r="I1018" s="187">
        <f t="shared" si="18"/>
        <v>4346.2</v>
      </c>
      <c r="J1018" s="187">
        <f t="shared" si="19"/>
        <v>3281.5</v>
      </c>
      <c r="K1018" s="187">
        <f t="shared" si="20"/>
        <v>3281.5</v>
      </c>
    </row>
    <row r="1019" spans="2:11" ht="12.75" customHeight="1">
      <c r="B1019" s="226" t="s">
        <v>449</v>
      </c>
      <c r="C1019" s="379"/>
      <c r="D1019" s="185" t="s">
        <v>223</v>
      </c>
      <c r="E1019" s="185" t="s">
        <v>229</v>
      </c>
      <c r="F1019" s="312" t="s">
        <v>506</v>
      </c>
      <c r="G1019" s="291">
        <v>610</v>
      </c>
      <c r="H1019" s="185"/>
      <c r="I1019" s="187">
        <f t="shared" si="18"/>
        <v>4346.2</v>
      </c>
      <c r="J1019" s="187">
        <f t="shared" si="19"/>
        <v>3281.5</v>
      </c>
      <c r="K1019" s="187">
        <f t="shared" si="20"/>
        <v>3281.5</v>
      </c>
    </row>
    <row r="1020" spans="2:11" ht="12.75" customHeight="1">
      <c r="B1020" s="226" t="s">
        <v>270</v>
      </c>
      <c r="C1020" s="379"/>
      <c r="D1020" s="185" t="s">
        <v>223</v>
      </c>
      <c r="E1020" s="185" t="s">
        <v>229</v>
      </c>
      <c r="F1020" s="312" t="s">
        <v>506</v>
      </c>
      <c r="G1020" s="291">
        <v>610</v>
      </c>
      <c r="H1020" s="185" t="s">
        <v>294</v>
      </c>
      <c r="I1020" s="187">
        <v>4346.2</v>
      </c>
      <c r="J1020" s="187">
        <v>3281.5</v>
      </c>
      <c r="K1020" s="187">
        <v>3281.5</v>
      </c>
    </row>
    <row r="1021" spans="2:11" ht="12.75" customHeight="1">
      <c r="B1021" s="226" t="s">
        <v>510</v>
      </c>
      <c r="C1021" s="379"/>
      <c r="D1021" s="185" t="s">
        <v>223</v>
      </c>
      <c r="E1021" s="185" t="s">
        <v>229</v>
      </c>
      <c r="F1021" s="312" t="s">
        <v>511</v>
      </c>
      <c r="G1021" s="291"/>
      <c r="H1021" s="185"/>
      <c r="I1021" s="187">
        <f>I1022</f>
        <v>1643.8</v>
      </c>
      <c r="J1021" s="187">
        <f>J1022</f>
        <v>0</v>
      </c>
      <c r="K1021" s="187">
        <f>K1022</f>
        <v>0</v>
      </c>
    </row>
    <row r="1022" spans="2:11" ht="12.75" customHeight="1">
      <c r="B1022" s="311" t="s">
        <v>505</v>
      </c>
      <c r="C1022" s="379"/>
      <c r="D1022" s="185" t="s">
        <v>223</v>
      </c>
      <c r="E1022" s="185" t="s">
        <v>229</v>
      </c>
      <c r="F1022" s="312" t="s">
        <v>511</v>
      </c>
      <c r="G1022" s="291"/>
      <c r="H1022" s="185"/>
      <c r="I1022" s="187">
        <f>I1023</f>
        <v>1643.8</v>
      </c>
      <c r="J1022" s="187">
        <f>J1023</f>
        <v>0</v>
      </c>
      <c r="K1022" s="187">
        <f>K1023</f>
        <v>0</v>
      </c>
    </row>
    <row r="1023" spans="2:11" ht="12.75" customHeight="1">
      <c r="B1023" s="226" t="s">
        <v>448</v>
      </c>
      <c r="C1023" s="379"/>
      <c r="D1023" s="185" t="s">
        <v>223</v>
      </c>
      <c r="E1023" s="185" t="s">
        <v>229</v>
      </c>
      <c r="F1023" s="312" t="s">
        <v>511</v>
      </c>
      <c r="G1023" s="291">
        <v>600</v>
      </c>
      <c r="H1023" s="185"/>
      <c r="I1023" s="187">
        <f>I1024</f>
        <v>1643.8</v>
      </c>
      <c r="J1023" s="187">
        <f>J1024</f>
        <v>0</v>
      </c>
      <c r="K1023" s="187">
        <f>K1024</f>
        <v>0</v>
      </c>
    </row>
    <row r="1024" spans="2:11" ht="12.75" customHeight="1">
      <c r="B1024" s="226" t="s">
        <v>449</v>
      </c>
      <c r="C1024" s="379"/>
      <c r="D1024" s="185" t="s">
        <v>223</v>
      </c>
      <c r="E1024" s="185" t="s">
        <v>229</v>
      </c>
      <c r="F1024" s="312" t="s">
        <v>511</v>
      </c>
      <c r="G1024" s="291">
        <v>610</v>
      </c>
      <c r="H1024" s="185"/>
      <c r="I1024" s="187">
        <f>I1025+I1026+I1027</f>
        <v>1643.8</v>
      </c>
      <c r="J1024" s="187">
        <f>J1025+J1026+J1027</f>
        <v>0</v>
      </c>
      <c r="K1024" s="187">
        <f>K1025+K1026+K1027</f>
        <v>0</v>
      </c>
    </row>
    <row r="1025" spans="2:11" ht="12.75" customHeight="1">
      <c r="B1025" s="226" t="s">
        <v>270</v>
      </c>
      <c r="C1025" s="379"/>
      <c r="D1025" s="185" t="s">
        <v>223</v>
      </c>
      <c r="E1025" s="185" t="s">
        <v>229</v>
      </c>
      <c r="F1025" s="312" t="s">
        <v>511</v>
      </c>
      <c r="G1025" s="291">
        <v>610</v>
      </c>
      <c r="H1025" s="185" t="s">
        <v>294</v>
      </c>
      <c r="I1025" s="187">
        <v>82.2</v>
      </c>
      <c r="J1025" s="187"/>
      <c r="K1025" s="187"/>
    </row>
    <row r="1026" spans="2:11" ht="12.75" customHeight="1">
      <c r="B1026" s="226" t="s">
        <v>271</v>
      </c>
      <c r="C1026" s="379"/>
      <c r="D1026" s="185" t="s">
        <v>223</v>
      </c>
      <c r="E1026" s="185" t="s">
        <v>229</v>
      </c>
      <c r="F1026" s="312" t="s">
        <v>511</v>
      </c>
      <c r="G1026" s="291">
        <v>610</v>
      </c>
      <c r="H1026" s="185" t="s">
        <v>326</v>
      </c>
      <c r="I1026" s="187">
        <v>140.5</v>
      </c>
      <c r="J1026" s="187"/>
      <c r="K1026" s="187"/>
    </row>
    <row r="1027" spans="2:11" ht="12.75" customHeight="1">
      <c r="B1027" s="226" t="s">
        <v>272</v>
      </c>
      <c r="C1027" s="379"/>
      <c r="D1027" s="185" t="s">
        <v>223</v>
      </c>
      <c r="E1027" s="185" t="s">
        <v>229</v>
      </c>
      <c r="F1027" s="312" t="s">
        <v>511</v>
      </c>
      <c r="G1027" s="291">
        <v>610</v>
      </c>
      <c r="H1027" s="185" t="s">
        <v>304</v>
      </c>
      <c r="I1027" s="187">
        <v>1421.1</v>
      </c>
      <c r="J1027" s="187"/>
      <c r="K1027" s="187"/>
    </row>
    <row r="1028" spans="2:11" ht="12.75" customHeight="1">
      <c r="B1028" s="299" t="s">
        <v>234</v>
      </c>
      <c r="C1028" s="379"/>
      <c r="D1028" s="305" t="s">
        <v>235</v>
      </c>
      <c r="E1028" s="315"/>
      <c r="F1028" s="315"/>
      <c r="G1028" s="315"/>
      <c r="H1028" s="315"/>
      <c r="I1028" s="298">
        <f>I1029+I1074</f>
        <v>13197.2</v>
      </c>
      <c r="J1028" s="298">
        <f>J1029+J1074</f>
        <v>8935</v>
      </c>
      <c r="K1028" s="298">
        <f>K1029+K1074</f>
        <v>9385.5</v>
      </c>
    </row>
    <row r="1029" spans="2:11" ht="12.75" customHeight="1">
      <c r="B1029" s="322" t="s">
        <v>236</v>
      </c>
      <c r="C1029" s="379"/>
      <c r="D1029" s="308" t="s">
        <v>235</v>
      </c>
      <c r="E1029" s="308" t="s">
        <v>237</v>
      </c>
      <c r="F1029" s="185"/>
      <c r="G1029" s="185"/>
      <c r="H1029" s="185"/>
      <c r="I1029" s="363">
        <f>I1030+I1050+I1054+I1058</f>
        <v>10352.6</v>
      </c>
      <c r="J1029" s="363">
        <f>J1030+J1050+J1054+J1058</f>
        <v>6907.799999999999</v>
      </c>
      <c r="K1029" s="363">
        <f>K1030+K1050+K1054+K1058</f>
        <v>7358.299999999999</v>
      </c>
    </row>
    <row r="1030" spans="2:11" ht="28.5" customHeight="1">
      <c r="B1030" s="337" t="s">
        <v>499</v>
      </c>
      <c r="C1030" s="379"/>
      <c r="D1030" s="185" t="s">
        <v>235</v>
      </c>
      <c r="E1030" s="185" t="s">
        <v>237</v>
      </c>
      <c r="F1030" s="90" t="s">
        <v>500</v>
      </c>
      <c r="G1030" s="185"/>
      <c r="H1030" s="185"/>
      <c r="I1030" s="187">
        <f>I1031+I1038</f>
        <v>9405.2</v>
      </c>
      <c r="J1030" s="187">
        <f>J1031</f>
        <v>6907.799999999999</v>
      </c>
      <c r="K1030" s="187">
        <f>K1031</f>
        <v>6907.799999999999</v>
      </c>
    </row>
    <row r="1031" spans="2:11" ht="27.75" customHeight="1">
      <c r="B1031" s="346" t="s">
        <v>527</v>
      </c>
      <c r="C1031" s="379"/>
      <c r="D1031" s="185" t="s">
        <v>235</v>
      </c>
      <c r="E1031" s="185" t="s">
        <v>237</v>
      </c>
      <c r="F1031" s="90" t="s">
        <v>528</v>
      </c>
      <c r="G1031" s="185"/>
      <c r="H1031" s="185"/>
      <c r="I1031" s="187">
        <f>I1032+I1044</f>
        <v>9405.2</v>
      </c>
      <c r="J1031" s="187">
        <f>J1032+J1044</f>
        <v>6907.799999999999</v>
      </c>
      <c r="K1031" s="187">
        <f>K1032+K1044</f>
        <v>6907.799999999999</v>
      </c>
    </row>
    <row r="1032" spans="2:11" ht="54" customHeight="1">
      <c r="B1032" s="346" t="s">
        <v>529</v>
      </c>
      <c r="C1032" s="379"/>
      <c r="D1032" s="185" t="s">
        <v>235</v>
      </c>
      <c r="E1032" s="185" t="s">
        <v>237</v>
      </c>
      <c r="F1032" s="90" t="s">
        <v>528</v>
      </c>
      <c r="G1032" s="185"/>
      <c r="H1032" s="185"/>
      <c r="I1032" s="187">
        <f>I1033</f>
        <v>3409</v>
      </c>
      <c r="J1032" s="187">
        <f>J1033</f>
        <v>2855.2</v>
      </c>
      <c r="K1032" s="187">
        <f>K1033</f>
        <v>2855.2</v>
      </c>
    </row>
    <row r="1033" spans="2:11" ht="12.75" customHeight="1">
      <c r="B1033" s="311" t="s">
        <v>530</v>
      </c>
      <c r="C1033" s="379"/>
      <c r="D1033" s="185" t="s">
        <v>235</v>
      </c>
      <c r="E1033" s="185" t="s">
        <v>237</v>
      </c>
      <c r="F1033" s="90" t="s">
        <v>528</v>
      </c>
      <c r="G1033" s="185"/>
      <c r="H1033" s="185"/>
      <c r="I1033" s="187">
        <f>I1034</f>
        <v>3409</v>
      </c>
      <c r="J1033" s="187">
        <f>J1034</f>
        <v>2855.2</v>
      </c>
      <c r="K1033" s="187">
        <f>K1034</f>
        <v>2855.2</v>
      </c>
    </row>
    <row r="1034" spans="2:11" ht="12.75" customHeight="1">
      <c r="B1034" s="226" t="s">
        <v>448</v>
      </c>
      <c r="C1034" s="379"/>
      <c r="D1034" s="185" t="s">
        <v>235</v>
      </c>
      <c r="E1034" s="185" t="s">
        <v>237</v>
      </c>
      <c r="F1034" s="90" t="s">
        <v>528</v>
      </c>
      <c r="G1034" s="291">
        <v>600</v>
      </c>
      <c r="H1034" s="185"/>
      <c r="I1034" s="187">
        <f>I1035</f>
        <v>3409</v>
      </c>
      <c r="J1034" s="187">
        <f>J1035</f>
        <v>2855.2</v>
      </c>
      <c r="K1034" s="187">
        <f>K1035</f>
        <v>2855.2</v>
      </c>
    </row>
    <row r="1035" spans="2:11" ht="12.75" customHeight="1">
      <c r="B1035" s="226" t="s">
        <v>449</v>
      </c>
      <c r="C1035" s="379"/>
      <c r="D1035" s="185" t="s">
        <v>235</v>
      </c>
      <c r="E1035" s="185" t="s">
        <v>237</v>
      </c>
      <c r="F1035" s="90" t="s">
        <v>528</v>
      </c>
      <c r="G1035" s="291">
        <v>610</v>
      </c>
      <c r="H1035" s="185"/>
      <c r="I1035" s="187">
        <f>I1037</f>
        <v>3409</v>
      </c>
      <c r="J1035" s="187">
        <f>J1037</f>
        <v>2855.2</v>
      </c>
      <c r="K1035" s="187">
        <f>K1036+K1037</f>
        <v>2855.2</v>
      </c>
    </row>
    <row r="1036" spans="2:11" ht="12.75" customHeight="1" hidden="1">
      <c r="B1036" s="226" t="s">
        <v>269</v>
      </c>
      <c r="C1036" s="379"/>
      <c r="D1036" s="185" t="s">
        <v>235</v>
      </c>
      <c r="E1036" s="185" t="s">
        <v>237</v>
      </c>
      <c r="F1036" s="90" t="s">
        <v>528</v>
      </c>
      <c r="G1036" s="291">
        <v>610</v>
      </c>
      <c r="H1036" s="185" t="s">
        <v>525</v>
      </c>
      <c r="I1036" s="187"/>
      <c r="J1036" s="187"/>
      <c r="K1036" s="187"/>
    </row>
    <row r="1037" spans="2:11" ht="12.75" customHeight="1">
      <c r="B1037" s="226" t="s">
        <v>270</v>
      </c>
      <c r="C1037" s="379"/>
      <c r="D1037" s="185" t="s">
        <v>235</v>
      </c>
      <c r="E1037" s="185" t="s">
        <v>237</v>
      </c>
      <c r="F1037" s="90" t="s">
        <v>528</v>
      </c>
      <c r="G1037" s="291">
        <v>610</v>
      </c>
      <c r="H1037" s="185" t="s">
        <v>294</v>
      </c>
      <c r="I1037" s="187">
        <v>3409</v>
      </c>
      <c r="J1037" s="187">
        <v>2855.2</v>
      </c>
      <c r="K1037" s="187">
        <v>2855.2</v>
      </c>
    </row>
    <row r="1038" spans="2:11" ht="54" customHeight="1" hidden="1">
      <c r="B1038" s="226" t="s">
        <v>531</v>
      </c>
      <c r="C1038" s="379"/>
      <c r="D1038" s="185" t="s">
        <v>235</v>
      </c>
      <c r="E1038" s="185" t="s">
        <v>237</v>
      </c>
      <c r="F1038" s="90" t="s">
        <v>532</v>
      </c>
      <c r="G1038" s="291"/>
      <c r="H1038" s="185"/>
      <c r="I1038" s="187">
        <f>I1039</f>
        <v>0</v>
      </c>
      <c r="J1038" s="187">
        <f>J1039</f>
        <v>0</v>
      </c>
      <c r="K1038" s="187">
        <f>K1039</f>
        <v>0</v>
      </c>
    </row>
    <row r="1039" spans="2:11" ht="12.75" customHeight="1" hidden="1">
      <c r="B1039" s="226" t="s">
        <v>448</v>
      </c>
      <c r="C1039" s="379"/>
      <c r="D1039" s="185" t="s">
        <v>235</v>
      </c>
      <c r="E1039" s="185" t="s">
        <v>237</v>
      </c>
      <c r="F1039" s="90" t="s">
        <v>532</v>
      </c>
      <c r="G1039" s="291">
        <v>600</v>
      </c>
      <c r="H1039" s="185"/>
      <c r="I1039" s="187">
        <f>I1040</f>
        <v>0</v>
      </c>
      <c r="J1039" s="187">
        <f>J1040</f>
        <v>0</v>
      </c>
      <c r="K1039" s="187">
        <f>K1040</f>
        <v>0</v>
      </c>
    </row>
    <row r="1040" spans="2:11" ht="12.75" customHeight="1" hidden="1">
      <c r="B1040" s="226" t="s">
        <v>449</v>
      </c>
      <c r="C1040" s="379"/>
      <c r="D1040" s="185" t="s">
        <v>235</v>
      </c>
      <c r="E1040" s="185" t="s">
        <v>237</v>
      </c>
      <c r="F1040" s="90" t="s">
        <v>532</v>
      </c>
      <c r="G1040" s="291">
        <v>610</v>
      </c>
      <c r="H1040" s="185"/>
      <c r="I1040" s="187">
        <f>I1041+I1042+I1043</f>
        <v>0</v>
      </c>
      <c r="J1040" s="187">
        <f>J1041+J1042+J1043</f>
        <v>0</v>
      </c>
      <c r="K1040" s="187">
        <f>K1041+K1042+K1043</f>
        <v>0</v>
      </c>
    </row>
    <row r="1041" spans="2:11" ht="12.75" customHeight="1" hidden="1">
      <c r="B1041" s="226" t="s">
        <v>270</v>
      </c>
      <c r="C1041" s="379"/>
      <c r="D1041" s="185" t="s">
        <v>235</v>
      </c>
      <c r="E1041" s="185" t="s">
        <v>237</v>
      </c>
      <c r="F1041" s="90" t="s">
        <v>532</v>
      </c>
      <c r="G1041" s="291">
        <v>610</v>
      </c>
      <c r="H1041" s="185" t="s">
        <v>294</v>
      </c>
      <c r="I1041" s="187"/>
      <c r="J1041" s="187"/>
      <c r="K1041" s="187"/>
    </row>
    <row r="1042" spans="2:11" ht="12.75" customHeight="1" hidden="1">
      <c r="B1042" s="225" t="s">
        <v>271</v>
      </c>
      <c r="C1042" s="379"/>
      <c r="D1042" s="185" t="s">
        <v>235</v>
      </c>
      <c r="E1042" s="185" t="s">
        <v>237</v>
      </c>
      <c r="F1042" s="90" t="s">
        <v>532</v>
      </c>
      <c r="G1042" s="291">
        <v>610</v>
      </c>
      <c r="H1042" s="185" t="s">
        <v>326</v>
      </c>
      <c r="I1042" s="187"/>
      <c r="J1042" s="187"/>
      <c r="K1042" s="187"/>
    </row>
    <row r="1043" spans="2:11" ht="12.75" customHeight="1" hidden="1">
      <c r="B1043" s="225" t="s">
        <v>272</v>
      </c>
      <c r="C1043" s="379"/>
      <c r="D1043" s="185" t="s">
        <v>235</v>
      </c>
      <c r="E1043" s="185" t="s">
        <v>237</v>
      </c>
      <c r="F1043" s="90" t="s">
        <v>532</v>
      </c>
      <c r="G1043" s="291">
        <v>610</v>
      </c>
      <c r="H1043" s="185" t="s">
        <v>304</v>
      </c>
      <c r="I1043" s="187"/>
      <c r="J1043" s="187"/>
      <c r="K1043" s="187"/>
    </row>
    <row r="1044" spans="2:11" ht="66.75" customHeight="1">
      <c r="B1044" s="325" t="s">
        <v>533</v>
      </c>
      <c r="C1044" s="379"/>
      <c r="D1044" s="185" t="s">
        <v>235</v>
      </c>
      <c r="E1044" s="185" t="s">
        <v>237</v>
      </c>
      <c r="F1044" s="338" t="s">
        <v>534</v>
      </c>
      <c r="G1044" s="185"/>
      <c r="H1044" s="185"/>
      <c r="I1044" s="187">
        <f>I1045</f>
        <v>5996.2</v>
      </c>
      <c r="J1044" s="187">
        <f>J1045</f>
        <v>4052.6</v>
      </c>
      <c r="K1044" s="187">
        <f>K1045</f>
        <v>4052.6</v>
      </c>
    </row>
    <row r="1045" spans="2:11" ht="12.75" customHeight="1">
      <c r="B1045" s="311" t="s">
        <v>530</v>
      </c>
      <c r="C1045" s="379"/>
      <c r="D1045" s="185" t="s">
        <v>235</v>
      </c>
      <c r="E1045" s="185" t="s">
        <v>237</v>
      </c>
      <c r="F1045" s="338" t="s">
        <v>534</v>
      </c>
      <c r="G1045" s="185"/>
      <c r="H1045" s="185"/>
      <c r="I1045" s="187">
        <f>I1046</f>
        <v>5996.2</v>
      </c>
      <c r="J1045" s="187">
        <f>J1046</f>
        <v>4052.6</v>
      </c>
      <c r="K1045" s="187">
        <f>K1046</f>
        <v>4052.6</v>
      </c>
    </row>
    <row r="1046" spans="2:11" ht="12.75" customHeight="1">
      <c r="B1046" s="226" t="s">
        <v>448</v>
      </c>
      <c r="C1046" s="379"/>
      <c r="D1046" s="185" t="s">
        <v>235</v>
      </c>
      <c r="E1046" s="185" t="s">
        <v>237</v>
      </c>
      <c r="F1046" s="338" t="s">
        <v>534</v>
      </c>
      <c r="G1046" s="291">
        <v>600</v>
      </c>
      <c r="H1046" s="185"/>
      <c r="I1046" s="187">
        <f>I1047</f>
        <v>5996.2</v>
      </c>
      <c r="J1046" s="187">
        <f>J1047</f>
        <v>4052.6</v>
      </c>
      <c r="K1046" s="187">
        <f>K1047</f>
        <v>4052.6</v>
      </c>
    </row>
    <row r="1047" spans="2:11" ht="12.75" customHeight="1">
      <c r="B1047" s="226" t="s">
        <v>449</v>
      </c>
      <c r="C1047" s="379"/>
      <c r="D1047" s="185" t="s">
        <v>235</v>
      </c>
      <c r="E1047" s="185" t="s">
        <v>237</v>
      </c>
      <c r="F1047" s="338" t="s">
        <v>534</v>
      </c>
      <c r="G1047" s="291">
        <v>610</v>
      </c>
      <c r="H1047" s="185"/>
      <c r="I1047" s="187">
        <f>I1048+I1049</f>
        <v>5996.2</v>
      </c>
      <c r="J1047" s="187">
        <f>J1048+J1049</f>
        <v>4052.6</v>
      </c>
      <c r="K1047" s="187">
        <f>K1048+K1049</f>
        <v>4052.6</v>
      </c>
    </row>
    <row r="1048" spans="2:11" ht="12.75" customHeight="1" hidden="1">
      <c r="B1048" s="226" t="s">
        <v>269</v>
      </c>
      <c r="C1048" s="379"/>
      <c r="D1048" s="185" t="s">
        <v>235</v>
      </c>
      <c r="E1048" s="185" t="s">
        <v>237</v>
      </c>
      <c r="F1048" s="338" t="s">
        <v>534</v>
      </c>
      <c r="G1048" s="291">
        <v>610</v>
      </c>
      <c r="H1048" s="185" t="s">
        <v>525</v>
      </c>
      <c r="I1048" s="187"/>
      <c r="J1048" s="187"/>
      <c r="K1048" s="187"/>
    </row>
    <row r="1049" spans="2:12" ht="12.75" customHeight="1">
      <c r="B1049" s="226" t="s">
        <v>270</v>
      </c>
      <c r="C1049" s="379"/>
      <c r="D1049" s="185" t="s">
        <v>235</v>
      </c>
      <c r="E1049" s="185" t="s">
        <v>237</v>
      </c>
      <c r="F1049" s="338" t="s">
        <v>534</v>
      </c>
      <c r="G1049" s="291">
        <v>610</v>
      </c>
      <c r="H1049" s="185" t="s">
        <v>294</v>
      </c>
      <c r="I1049" s="187">
        <v>5996.2</v>
      </c>
      <c r="J1049" s="187">
        <v>4052.6</v>
      </c>
      <c r="K1049" s="187">
        <v>4052.6</v>
      </c>
      <c r="L1049" s="278">
        <v>158</v>
      </c>
    </row>
    <row r="1050" spans="2:11" ht="26.25" customHeight="1" hidden="1">
      <c r="B1050" s="325" t="s">
        <v>535</v>
      </c>
      <c r="C1050" s="379"/>
      <c r="D1050" s="185" t="s">
        <v>235</v>
      </c>
      <c r="E1050" s="185" t="s">
        <v>237</v>
      </c>
      <c r="F1050" s="338" t="s">
        <v>536</v>
      </c>
      <c r="G1050" s="185"/>
      <c r="H1050" s="185"/>
      <c r="I1050" s="187">
        <f>I1051</f>
        <v>0</v>
      </c>
      <c r="J1050" s="187">
        <f>J1051</f>
        <v>0</v>
      </c>
      <c r="K1050" s="187">
        <f>K1051</f>
        <v>0</v>
      </c>
    </row>
    <row r="1051" spans="2:11" ht="12.75" customHeight="1" hidden="1">
      <c r="B1051" s="225" t="s">
        <v>286</v>
      </c>
      <c r="C1051" s="379"/>
      <c r="D1051" s="185" t="s">
        <v>235</v>
      </c>
      <c r="E1051" s="185" t="s">
        <v>237</v>
      </c>
      <c r="F1051" s="338" t="s">
        <v>537</v>
      </c>
      <c r="G1051" s="291">
        <v>200</v>
      </c>
      <c r="H1051" s="185"/>
      <c r="I1051" s="187">
        <f>I1052</f>
        <v>0</v>
      </c>
      <c r="J1051" s="187">
        <f>J1052</f>
        <v>0</v>
      </c>
      <c r="K1051" s="187">
        <f>K1052</f>
        <v>0</v>
      </c>
    </row>
    <row r="1052" spans="2:11" ht="12.75" customHeight="1" hidden="1">
      <c r="B1052" s="225" t="s">
        <v>288</v>
      </c>
      <c r="C1052" s="379"/>
      <c r="D1052" s="185" t="s">
        <v>235</v>
      </c>
      <c r="E1052" s="185" t="s">
        <v>237</v>
      </c>
      <c r="F1052" s="338" t="s">
        <v>537</v>
      </c>
      <c r="G1052" s="291">
        <v>240</v>
      </c>
      <c r="H1052" s="185"/>
      <c r="I1052" s="187">
        <f>I1053</f>
        <v>0</v>
      </c>
      <c r="J1052" s="187">
        <f>J1053</f>
        <v>0</v>
      </c>
      <c r="K1052" s="187">
        <f>K1053</f>
        <v>0</v>
      </c>
    </row>
    <row r="1053" spans="2:11" ht="12.75" customHeight="1" hidden="1">
      <c r="B1053" s="226" t="s">
        <v>270</v>
      </c>
      <c r="C1053" s="379"/>
      <c r="D1053" s="185" t="s">
        <v>235</v>
      </c>
      <c r="E1053" s="185" t="s">
        <v>237</v>
      </c>
      <c r="F1053" s="338" t="s">
        <v>537</v>
      </c>
      <c r="G1053" s="291">
        <v>240</v>
      </c>
      <c r="H1053" s="185" t="s">
        <v>294</v>
      </c>
      <c r="I1053" s="187"/>
      <c r="J1053" s="187"/>
      <c r="K1053" s="187"/>
    </row>
    <row r="1054" spans="2:11" ht="26.25" customHeight="1" hidden="1">
      <c r="B1054" s="226" t="s">
        <v>412</v>
      </c>
      <c r="C1054" s="379"/>
      <c r="D1054" s="185" t="s">
        <v>235</v>
      </c>
      <c r="E1054" s="185" t="s">
        <v>237</v>
      </c>
      <c r="F1054" s="312" t="s">
        <v>413</v>
      </c>
      <c r="G1054" s="185"/>
      <c r="H1054" s="185"/>
      <c r="I1054" s="187">
        <f>I1055</f>
        <v>0</v>
      </c>
      <c r="J1054" s="187">
        <f>J1055</f>
        <v>0</v>
      </c>
      <c r="K1054" s="187">
        <f>K1055</f>
        <v>0</v>
      </c>
    </row>
    <row r="1055" spans="2:11" ht="12.75" customHeight="1" hidden="1">
      <c r="B1055" s="226" t="s">
        <v>448</v>
      </c>
      <c r="C1055" s="379"/>
      <c r="D1055" s="185" t="s">
        <v>235</v>
      </c>
      <c r="E1055" s="185" t="s">
        <v>237</v>
      </c>
      <c r="F1055" s="312" t="s">
        <v>413</v>
      </c>
      <c r="G1055" s="185" t="s">
        <v>356</v>
      </c>
      <c r="H1055" s="185"/>
      <c r="I1055" s="187">
        <f>I1056</f>
        <v>0</v>
      </c>
      <c r="J1055" s="187">
        <f>J1056</f>
        <v>0</v>
      </c>
      <c r="K1055" s="187">
        <f>K1056</f>
        <v>0</v>
      </c>
    </row>
    <row r="1056" spans="2:11" ht="12.75" customHeight="1" hidden="1">
      <c r="B1056" s="226" t="s">
        <v>449</v>
      </c>
      <c r="C1056" s="379"/>
      <c r="D1056" s="185" t="s">
        <v>235</v>
      </c>
      <c r="E1056" s="185" t="s">
        <v>237</v>
      </c>
      <c r="F1056" s="312" t="s">
        <v>413</v>
      </c>
      <c r="G1056" s="185" t="s">
        <v>453</v>
      </c>
      <c r="H1056" s="185"/>
      <c r="I1056" s="187">
        <f>I1057</f>
        <v>0</v>
      </c>
      <c r="J1056" s="187">
        <f>J1057</f>
        <v>0</v>
      </c>
      <c r="K1056" s="187">
        <f>K1057</f>
        <v>0</v>
      </c>
    </row>
    <row r="1057" spans="2:11" ht="12.75" customHeight="1" hidden="1">
      <c r="B1057" s="225" t="s">
        <v>271</v>
      </c>
      <c r="C1057" s="379"/>
      <c r="D1057" s="185" t="s">
        <v>235</v>
      </c>
      <c r="E1057" s="185" t="s">
        <v>237</v>
      </c>
      <c r="F1057" s="312" t="s">
        <v>413</v>
      </c>
      <c r="G1057" s="185" t="s">
        <v>453</v>
      </c>
      <c r="H1057" s="185" t="s">
        <v>326</v>
      </c>
      <c r="I1057" s="187"/>
      <c r="J1057" s="187"/>
      <c r="K1057" s="187"/>
    </row>
    <row r="1058" spans="2:11" ht="28.5" customHeight="1">
      <c r="B1058" s="430" t="s">
        <v>631</v>
      </c>
      <c r="C1058" s="379"/>
      <c r="D1058" s="185" t="s">
        <v>235</v>
      </c>
      <c r="E1058" s="185" t="s">
        <v>237</v>
      </c>
      <c r="F1058" s="312" t="s">
        <v>536</v>
      </c>
      <c r="G1058" s="185"/>
      <c r="H1058" s="185"/>
      <c r="I1058" s="187">
        <f>I1059+I1068+I1064</f>
        <v>947.4000000000001</v>
      </c>
      <c r="J1058" s="187">
        <f>J1059+J1068</f>
        <v>0</v>
      </c>
      <c r="K1058" s="187">
        <f>K1059+K1068</f>
        <v>450.5</v>
      </c>
    </row>
    <row r="1059" spans="2:11" ht="28.5" customHeight="1">
      <c r="B1059" s="313" t="s">
        <v>539</v>
      </c>
      <c r="C1059" s="379"/>
      <c r="D1059" s="185" t="s">
        <v>235</v>
      </c>
      <c r="E1059" s="185" t="s">
        <v>237</v>
      </c>
      <c r="F1059" s="312" t="s">
        <v>540</v>
      </c>
      <c r="G1059" s="185"/>
      <c r="H1059" s="185"/>
      <c r="I1059" s="187">
        <f>I1060</f>
        <v>104</v>
      </c>
      <c r="J1059" s="187">
        <f>J1060</f>
        <v>0</v>
      </c>
      <c r="K1059" s="187">
        <f>K1060</f>
        <v>0</v>
      </c>
    </row>
    <row r="1060" spans="2:11" ht="12.75" customHeight="1">
      <c r="B1060" s="225" t="s">
        <v>286</v>
      </c>
      <c r="C1060" s="379"/>
      <c r="D1060" s="185" t="s">
        <v>235</v>
      </c>
      <c r="E1060" s="185" t="s">
        <v>237</v>
      </c>
      <c r="F1060" s="312" t="s">
        <v>540</v>
      </c>
      <c r="G1060" s="185" t="s">
        <v>287</v>
      </c>
      <c r="H1060" s="185"/>
      <c r="I1060" s="187">
        <f>I1061</f>
        <v>104</v>
      </c>
      <c r="J1060" s="187">
        <f>J1061</f>
        <v>0</v>
      </c>
      <c r="K1060" s="187">
        <f>K1061</f>
        <v>0</v>
      </c>
    </row>
    <row r="1061" spans="2:11" ht="12.75" customHeight="1">
      <c r="B1061" s="225" t="s">
        <v>288</v>
      </c>
      <c r="C1061" s="379"/>
      <c r="D1061" s="185" t="s">
        <v>235</v>
      </c>
      <c r="E1061" s="185" t="s">
        <v>237</v>
      </c>
      <c r="F1061" s="312" t="s">
        <v>540</v>
      </c>
      <c r="G1061" s="185" t="s">
        <v>289</v>
      </c>
      <c r="H1061" s="185"/>
      <c r="I1061" s="187">
        <f>I1062+I1063</f>
        <v>104</v>
      </c>
      <c r="J1061" s="187">
        <f>J1062+J1063</f>
        <v>0</v>
      </c>
      <c r="K1061" s="187">
        <f>K1062+K1063</f>
        <v>0</v>
      </c>
    </row>
    <row r="1062" spans="2:11" ht="12.75" customHeight="1">
      <c r="B1062" s="226" t="s">
        <v>270</v>
      </c>
      <c r="C1062" s="379"/>
      <c r="D1062" s="185" t="s">
        <v>235</v>
      </c>
      <c r="E1062" s="185" t="s">
        <v>237</v>
      </c>
      <c r="F1062" s="312" t="s">
        <v>540</v>
      </c>
      <c r="G1062" s="185" t="s">
        <v>289</v>
      </c>
      <c r="H1062" s="185" t="s">
        <v>294</v>
      </c>
      <c r="I1062" s="187">
        <v>24</v>
      </c>
      <c r="J1062" s="187">
        <v>0</v>
      </c>
      <c r="K1062" s="187">
        <v>0</v>
      </c>
    </row>
    <row r="1063" spans="2:11" ht="12.75" customHeight="1">
      <c r="B1063" s="226" t="s">
        <v>271</v>
      </c>
      <c r="C1063" s="379"/>
      <c r="D1063" s="185" t="s">
        <v>235</v>
      </c>
      <c r="E1063" s="185" t="s">
        <v>237</v>
      </c>
      <c r="F1063" s="312" t="s">
        <v>540</v>
      </c>
      <c r="G1063" s="185" t="s">
        <v>289</v>
      </c>
      <c r="H1063" s="185" t="s">
        <v>326</v>
      </c>
      <c r="I1063" s="187">
        <v>80</v>
      </c>
      <c r="J1063" s="187">
        <v>0</v>
      </c>
      <c r="K1063" s="187">
        <v>0</v>
      </c>
    </row>
    <row r="1064" spans="2:11" ht="28.5" customHeight="1">
      <c r="B1064" s="313" t="s">
        <v>541</v>
      </c>
      <c r="C1064" s="379"/>
      <c r="D1064" s="185" t="s">
        <v>235</v>
      </c>
      <c r="E1064" s="185" t="s">
        <v>237</v>
      </c>
      <c r="F1064" s="312" t="s">
        <v>542</v>
      </c>
      <c r="G1064" s="185"/>
      <c r="H1064" s="185"/>
      <c r="I1064" s="187">
        <f>I1065</f>
        <v>232.2</v>
      </c>
      <c r="J1064" s="187"/>
      <c r="K1064" s="187"/>
    </row>
    <row r="1065" spans="2:11" ht="12.75" customHeight="1">
      <c r="B1065" s="225" t="s">
        <v>286</v>
      </c>
      <c r="C1065" s="379"/>
      <c r="D1065" s="185" t="s">
        <v>235</v>
      </c>
      <c r="E1065" s="185" t="s">
        <v>237</v>
      </c>
      <c r="F1065" s="312" t="s">
        <v>542</v>
      </c>
      <c r="G1065" s="185" t="s">
        <v>287</v>
      </c>
      <c r="H1065" s="185"/>
      <c r="I1065" s="187">
        <f>I1066</f>
        <v>232.2</v>
      </c>
      <c r="J1065" s="187"/>
      <c r="K1065" s="187"/>
    </row>
    <row r="1066" spans="2:11" ht="12.75" customHeight="1">
      <c r="B1066" s="225" t="s">
        <v>288</v>
      </c>
      <c r="C1066" s="379"/>
      <c r="D1066" s="185" t="s">
        <v>235</v>
      </c>
      <c r="E1066" s="185" t="s">
        <v>237</v>
      </c>
      <c r="F1066" s="312" t="s">
        <v>542</v>
      </c>
      <c r="G1066" s="185" t="s">
        <v>289</v>
      </c>
      <c r="H1066" s="185"/>
      <c r="I1066" s="187">
        <f>I1067</f>
        <v>232.2</v>
      </c>
      <c r="J1066" s="187"/>
      <c r="K1066" s="187"/>
    </row>
    <row r="1067" spans="2:12" ht="12.75" customHeight="1">
      <c r="B1067" s="226" t="s">
        <v>270</v>
      </c>
      <c r="C1067" s="379"/>
      <c r="D1067" s="185" t="s">
        <v>235</v>
      </c>
      <c r="E1067" s="185" t="s">
        <v>237</v>
      </c>
      <c r="F1067" s="312" t="s">
        <v>542</v>
      </c>
      <c r="G1067" s="185" t="s">
        <v>289</v>
      </c>
      <c r="H1067" s="185" t="s">
        <v>294</v>
      </c>
      <c r="I1067" s="187">
        <v>232.2</v>
      </c>
      <c r="J1067" s="187"/>
      <c r="K1067" s="187"/>
      <c r="L1067" s="278">
        <v>184</v>
      </c>
    </row>
    <row r="1068" spans="2:11" ht="12.75" customHeight="1">
      <c r="B1068" s="225" t="s">
        <v>543</v>
      </c>
      <c r="C1068" s="379"/>
      <c r="D1068" s="185" t="s">
        <v>235</v>
      </c>
      <c r="E1068" s="185" t="s">
        <v>237</v>
      </c>
      <c r="F1068" s="312" t="s">
        <v>544</v>
      </c>
      <c r="G1068" s="185"/>
      <c r="H1068" s="185"/>
      <c r="I1068" s="187">
        <f>I1069</f>
        <v>611.2</v>
      </c>
      <c r="J1068" s="187">
        <f>J1069</f>
        <v>0</v>
      </c>
      <c r="K1068" s="187">
        <f>K1069</f>
        <v>450.5</v>
      </c>
    </row>
    <row r="1069" spans="2:11" ht="12.75" customHeight="1">
      <c r="B1069" s="225" t="s">
        <v>286</v>
      </c>
      <c r="C1069" s="379"/>
      <c r="D1069" s="185" t="s">
        <v>235</v>
      </c>
      <c r="E1069" s="185" t="s">
        <v>237</v>
      </c>
      <c r="F1069" s="312" t="s">
        <v>544</v>
      </c>
      <c r="G1069" s="185" t="s">
        <v>287</v>
      </c>
      <c r="H1069" s="185"/>
      <c r="I1069" s="187">
        <f>I1070</f>
        <v>611.2</v>
      </c>
      <c r="J1069" s="187">
        <f>J1070</f>
        <v>0</v>
      </c>
      <c r="K1069" s="187">
        <f>K1070</f>
        <v>450.5</v>
      </c>
    </row>
    <row r="1070" spans="2:11" ht="12.75" customHeight="1">
      <c r="B1070" s="225" t="s">
        <v>288</v>
      </c>
      <c r="C1070" s="379"/>
      <c r="D1070" s="185" t="s">
        <v>235</v>
      </c>
      <c r="E1070" s="185" t="s">
        <v>237</v>
      </c>
      <c r="F1070" s="312" t="s">
        <v>544</v>
      </c>
      <c r="G1070" s="185" t="s">
        <v>289</v>
      </c>
      <c r="H1070" s="185"/>
      <c r="I1070" s="187">
        <f>I1071+I1072+I1073</f>
        <v>611.2</v>
      </c>
      <c r="J1070" s="187">
        <f>J1071+J1072+J1073</f>
        <v>0</v>
      </c>
      <c r="K1070" s="187">
        <f>K1071+K1072+K1073</f>
        <v>450.5</v>
      </c>
    </row>
    <row r="1071" spans="2:11" ht="12.75" customHeight="1">
      <c r="B1071" s="226" t="s">
        <v>270</v>
      </c>
      <c r="C1071" s="379"/>
      <c r="D1071" s="185" t="s">
        <v>235</v>
      </c>
      <c r="E1071" s="185" t="s">
        <v>237</v>
      </c>
      <c r="F1071" s="312" t="s">
        <v>544</v>
      </c>
      <c r="G1071" s="185" t="s">
        <v>289</v>
      </c>
      <c r="H1071" s="185" t="s">
        <v>294</v>
      </c>
      <c r="I1071" s="187">
        <v>0.6</v>
      </c>
      <c r="J1071" s="187">
        <v>0</v>
      </c>
      <c r="K1071" s="187">
        <v>0.5</v>
      </c>
    </row>
    <row r="1072" spans="2:11" ht="12.75" customHeight="1">
      <c r="B1072" s="226" t="s">
        <v>271</v>
      </c>
      <c r="C1072" s="379"/>
      <c r="D1072" s="185" t="s">
        <v>235</v>
      </c>
      <c r="E1072" s="185" t="s">
        <v>237</v>
      </c>
      <c r="F1072" s="312" t="s">
        <v>544</v>
      </c>
      <c r="G1072" s="185" t="s">
        <v>289</v>
      </c>
      <c r="H1072" s="185" t="s">
        <v>326</v>
      </c>
      <c r="I1072" s="187">
        <v>610.6</v>
      </c>
      <c r="J1072" s="187">
        <v>0</v>
      </c>
      <c r="K1072" s="187">
        <v>450</v>
      </c>
    </row>
    <row r="1073" spans="2:11" ht="12.75" customHeight="1">
      <c r="B1073" s="226" t="s">
        <v>272</v>
      </c>
      <c r="C1073" s="379"/>
      <c r="D1073" s="185" t="s">
        <v>235</v>
      </c>
      <c r="E1073" s="185" t="s">
        <v>237</v>
      </c>
      <c r="F1073" s="312" t="s">
        <v>544</v>
      </c>
      <c r="G1073" s="185" t="s">
        <v>289</v>
      </c>
      <c r="H1073" s="185" t="s">
        <v>304</v>
      </c>
      <c r="I1073" s="187">
        <v>0</v>
      </c>
      <c r="J1073" s="187">
        <v>0</v>
      </c>
      <c r="K1073" s="187">
        <v>0</v>
      </c>
    </row>
    <row r="1074" spans="2:11" ht="14.25" customHeight="1">
      <c r="B1074" s="349" t="s">
        <v>238</v>
      </c>
      <c r="C1074" s="379"/>
      <c r="D1074" s="353" t="s">
        <v>235</v>
      </c>
      <c r="E1074" s="353" t="s">
        <v>239</v>
      </c>
      <c r="F1074" s="338"/>
      <c r="G1074" s="291"/>
      <c r="H1074" s="185"/>
      <c r="I1074" s="363">
        <f>I1075+I1087</f>
        <v>2844.6</v>
      </c>
      <c r="J1074" s="363">
        <f>J1075+J1087</f>
        <v>2027.1999999999998</v>
      </c>
      <c r="K1074" s="363">
        <f>K1075+K1087</f>
        <v>2027.1999999999998</v>
      </c>
    </row>
    <row r="1075" spans="2:11" ht="14.25" customHeight="1" hidden="1">
      <c r="B1075" s="337" t="s">
        <v>545</v>
      </c>
      <c r="C1075" s="379"/>
      <c r="D1075" s="185" t="s">
        <v>235</v>
      </c>
      <c r="E1075" s="185" t="s">
        <v>237</v>
      </c>
      <c r="F1075" s="338" t="s">
        <v>500</v>
      </c>
      <c r="G1075" s="291"/>
      <c r="H1075" s="185"/>
      <c r="I1075" s="187">
        <f>I1076</f>
        <v>0</v>
      </c>
      <c r="J1075" s="187">
        <f>J1076</f>
        <v>0</v>
      </c>
      <c r="K1075" s="187">
        <f>K1076</f>
        <v>0</v>
      </c>
    </row>
    <row r="1076" spans="2:11" ht="27.75" customHeight="1" hidden="1">
      <c r="B1076" s="346" t="s">
        <v>527</v>
      </c>
      <c r="C1076" s="379"/>
      <c r="D1076" s="185" t="s">
        <v>235</v>
      </c>
      <c r="E1076" s="185" t="s">
        <v>237</v>
      </c>
      <c r="F1076" s="338" t="s">
        <v>546</v>
      </c>
      <c r="G1076" s="291"/>
      <c r="H1076" s="185"/>
      <c r="I1076" s="187">
        <f>I1077</f>
        <v>0</v>
      </c>
      <c r="J1076" s="187">
        <f>J1077</f>
        <v>0</v>
      </c>
      <c r="K1076" s="187">
        <f>K1077</f>
        <v>0</v>
      </c>
    </row>
    <row r="1077" spans="2:11" ht="40.5" customHeight="1" hidden="1">
      <c r="B1077" s="325" t="s">
        <v>547</v>
      </c>
      <c r="C1077" s="379"/>
      <c r="D1077" s="185" t="s">
        <v>235</v>
      </c>
      <c r="E1077" s="185" t="s">
        <v>239</v>
      </c>
      <c r="F1077" s="338" t="s">
        <v>548</v>
      </c>
      <c r="G1077" s="185"/>
      <c r="H1077" s="185"/>
      <c r="I1077" s="187">
        <f>I1078+I1081+I1084</f>
        <v>0</v>
      </c>
      <c r="J1077" s="187">
        <f>J1078+J1081+J1084</f>
        <v>0</v>
      </c>
      <c r="K1077" s="187">
        <f>K1078+K1081+K1084</f>
        <v>0</v>
      </c>
    </row>
    <row r="1078" spans="2:11" ht="40.5" customHeight="1" hidden="1">
      <c r="B1078" s="226" t="s">
        <v>278</v>
      </c>
      <c r="C1078" s="379"/>
      <c r="D1078" s="185" t="s">
        <v>235</v>
      </c>
      <c r="E1078" s="185" t="s">
        <v>239</v>
      </c>
      <c r="F1078" s="338" t="s">
        <v>534</v>
      </c>
      <c r="G1078" s="185" t="s">
        <v>279</v>
      </c>
      <c r="H1078" s="185"/>
      <c r="I1078" s="187">
        <f>I1079</f>
        <v>0</v>
      </c>
      <c r="J1078" s="187">
        <f>J1079</f>
        <v>0</v>
      </c>
      <c r="K1078" s="187">
        <f>K1079</f>
        <v>0</v>
      </c>
    </row>
    <row r="1079" spans="2:11" ht="12.75" customHeight="1" hidden="1">
      <c r="B1079" s="226" t="s">
        <v>280</v>
      </c>
      <c r="C1079" s="379"/>
      <c r="D1079" s="185" t="s">
        <v>235</v>
      </c>
      <c r="E1079" s="185" t="s">
        <v>239</v>
      </c>
      <c r="F1079" s="338" t="s">
        <v>534</v>
      </c>
      <c r="G1079" s="291">
        <v>120</v>
      </c>
      <c r="H1079" s="185"/>
      <c r="I1079" s="187">
        <f>I1080</f>
        <v>0</v>
      </c>
      <c r="J1079" s="187">
        <f>J1080</f>
        <v>0</v>
      </c>
      <c r="K1079" s="187">
        <f>K1080</f>
        <v>0</v>
      </c>
    </row>
    <row r="1080" spans="2:11" ht="12.75" customHeight="1" hidden="1">
      <c r="B1080" s="226" t="s">
        <v>270</v>
      </c>
      <c r="C1080" s="379"/>
      <c r="D1080" s="185" t="s">
        <v>235</v>
      </c>
      <c r="E1080" s="185" t="s">
        <v>239</v>
      </c>
      <c r="F1080" s="338" t="s">
        <v>534</v>
      </c>
      <c r="G1080" s="291">
        <v>120</v>
      </c>
      <c r="H1080" s="185" t="s">
        <v>294</v>
      </c>
      <c r="I1080" s="187"/>
      <c r="J1080" s="187"/>
      <c r="K1080" s="187"/>
    </row>
    <row r="1081" spans="2:11" ht="12.75" customHeight="1" hidden="1">
      <c r="B1081" s="225" t="s">
        <v>286</v>
      </c>
      <c r="C1081" s="379"/>
      <c r="D1081" s="185" t="s">
        <v>235</v>
      </c>
      <c r="E1081" s="185" t="s">
        <v>239</v>
      </c>
      <c r="F1081" s="338" t="s">
        <v>534</v>
      </c>
      <c r="G1081" s="291">
        <v>200</v>
      </c>
      <c r="H1081" s="185"/>
      <c r="I1081" s="187">
        <f>I1082</f>
        <v>0</v>
      </c>
      <c r="J1081" s="187">
        <f>J1082</f>
        <v>0</v>
      </c>
      <c r="K1081" s="187">
        <f>K1082</f>
        <v>0</v>
      </c>
    </row>
    <row r="1082" spans="2:11" ht="12.75" customHeight="1" hidden="1">
      <c r="B1082" s="225" t="s">
        <v>288</v>
      </c>
      <c r="C1082" s="379"/>
      <c r="D1082" s="185" t="s">
        <v>235</v>
      </c>
      <c r="E1082" s="185" t="s">
        <v>239</v>
      </c>
      <c r="F1082" s="338" t="s">
        <v>534</v>
      </c>
      <c r="G1082" s="291">
        <v>240</v>
      </c>
      <c r="H1082" s="185"/>
      <c r="I1082" s="187">
        <f>I1083</f>
        <v>0</v>
      </c>
      <c r="J1082" s="187">
        <f>J1083</f>
        <v>0</v>
      </c>
      <c r="K1082" s="187">
        <f>K1083</f>
        <v>0</v>
      </c>
    </row>
    <row r="1083" spans="2:11" ht="12.75" customHeight="1" hidden="1">
      <c r="B1083" s="226" t="s">
        <v>270</v>
      </c>
      <c r="C1083" s="379"/>
      <c r="D1083" s="185" t="s">
        <v>235</v>
      </c>
      <c r="E1083" s="185" t="s">
        <v>239</v>
      </c>
      <c r="F1083" s="338" t="s">
        <v>534</v>
      </c>
      <c r="G1083" s="185" t="s">
        <v>289</v>
      </c>
      <c r="H1083" s="185" t="s">
        <v>294</v>
      </c>
      <c r="I1083" s="187"/>
      <c r="J1083" s="187"/>
      <c r="K1083" s="187"/>
    </row>
    <row r="1084" spans="2:11" ht="12.75" customHeight="1" hidden="1">
      <c r="B1084" s="225" t="s">
        <v>290</v>
      </c>
      <c r="C1084" s="379"/>
      <c r="D1084" s="185" t="s">
        <v>235</v>
      </c>
      <c r="E1084" s="185" t="s">
        <v>239</v>
      </c>
      <c r="F1084" s="338" t="s">
        <v>534</v>
      </c>
      <c r="G1084" s="185" t="s">
        <v>291</v>
      </c>
      <c r="H1084" s="185"/>
      <c r="I1084" s="187">
        <f>I1085</f>
        <v>0</v>
      </c>
      <c r="J1084" s="187">
        <f>J1085</f>
        <v>0</v>
      </c>
      <c r="K1084" s="187">
        <f>K1085</f>
        <v>0</v>
      </c>
    </row>
    <row r="1085" spans="2:11" ht="12.75" customHeight="1" hidden="1">
      <c r="B1085" s="225" t="s">
        <v>292</v>
      </c>
      <c r="C1085" s="379"/>
      <c r="D1085" s="185" t="s">
        <v>235</v>
      </c>
      <c r="E1085" s="185" t="s">
        <v>239</v>
      </c>
      <c r="F1085" s="338" t="s">
        <v>534</v>
      </c>
      <c r="G1085" s="291">
        <v>850</v>
      </c>
      <c r="H1085" s="185"/>
      <c r="I1085" s="187">
        <f>I1086</f>
        <v>0</v>
      </c>
      <c r="J1085" s="187">
        <f>J1086</f>
        <v>0</v>
      </c>
      <c r="K1085" s="187">
        <f>K1086</f>
        <v>0</v>
      </c>
    </row>
    <row r="1086" spans="2:11" ht="12.75" customHeight="1" hidden="1">
      <c r="B1086" s="226" t="s">
        <v>270</v>
      </c>
      <c r="C1086" s="379"/>
      <c r="D1086" s="185" t="s">
        <v>235</v>
      </c>
      <c r="E1086" s="185" t="s">
        <v>239</v>
      </c>
      <c r="F1086" s="338" t="s">
        <v>534</v>
      </c>
      <c r="G1086" s="291">
        <v>850</v>
      </c>
      <c r="H1086" s="185" t="s">
        <v>294</v>
      </c>
      <c r="I1086" s="187"/>
      <c r="J1086" s="187"/>
      <c r="K1086" s="187"/>
    </row>
    <row r="1087" spans="2:11" ht="12.75" customHeight="1">
      <c r="B1087" s="346" t="s">
        <v>549</v>
      </c>
      <c r="C1087" s="379"/>
      <c r="D1087" s="185" t="s">
        <v>235</v>
      </c>
      <c r="E1087" s="185" t="s">
        <v>239</v>
      </c>
      <c r="F1087" s="338" t="s">
        <v>275</v>
      </c>
      <c r="G1087" s="291"/>
      <c r="H1087" s="185"/>
      <c r="I1087" s="187">
        <f>I1088+I1098</f>
        <v>2844.6</v>
      </c>
      <c r="J1087" s="187">
        <f>J1088</f>
        <v>2027.1999999999998</v>
      </c>
      <c r="K1087" s="187">
        <f>K1088</f>
        <v>2027.1999999999998</v>
      </c>
    </row>
    <row r="1088" spans="2:11" ht="12.75" customHeight="1">
      <c r="B1088" s="346" t="s">
        <v>300</v>
      </c>
      <c r="C1088" s="379"/>
      <c r="D1088" s="185" t="s">
        <v>235</v>
      </c>
      <c r="E1088" s="185" t="s">
        <v>239</v>
      </c>
      <c r="F1088" s="338" t="s">
        <v>301</v>
      </c>
      <c r="G1088" s="291"/>
      <c r="H1088" s="185"/>
      <c r="I1088" s="187">
        <f>I1089+I1092+I1095</f>
        <v>2775.2</v>
      </c>
      <c r="J1088" s="187">
        <f>J1089+J1092+J1095</f>
        <v>2027.1999999999998</v>
      </c>
      <c r="K1088" s="187">
        <f>K1089+K1092+K1095</f>
        <v>2027.1999999999998</v>
      </c>
    </row>
    <row r="1089" spans="2:11" ht="40.5" customHeight="1">
      <c r="B1089" s="313" t="s">
        <v>278</v>
      </c>
      <c r="C1089" s="379"/>
      <c r="D1089" s="185" t="s">
        <v>235</v>
      </c>
      <c r="E1089" s="185" t="s">
        <v>239</v>
      </c>
      <c r="F1089" s="338" t="s">
        <v>301</v>
      </c>
      <c r="G1089" s="185" t="s">
        <v>279</v>
      </c>
      <c r="H1089" s="185"/>
      <c r="I1089" s="187">
        <f>I1090</f>
        <v>2260.5</v>
      </c>
      <c r="J1089" s="187">
        <f>J1090</f>
        <v>1842.6</v>
      </c>
      <c r="K1089" s="187">
        <f>K1090</f>
        <v>1842.6</v>
      </c>
    </row>
    <row r="1090" spans="2:11" ht="12.75" customHeight="1">
      <c r="B1090" s="226" t="s">
        <v>280</v>
      </c>
      <c r="C1090" s="379"/>
      <c r="D1090" s="185" t="s">
        <v>235</v>
      </c>
      <c r="E1090" s="185" t="s">
        <v>239</v>
      </c>
      <c r="F1090" s="338" t="s">
        <v>301</v>
      </c>
      <c r="G1090" s="291">
        <v>120</v>
      </c>
      <c r="H1090" s="185"/>
      <c r="I1090" s="187">
        <f>I1091</f>
        <v>2260.5</v>
      </c>
      <c r="J1090" s="187">
        <f>J1091</f>
        <v>1842.6</v>
      </c>
      <c r="K1090" s="187">
        <f>K1091</f>
        <v>1842.6</v>
      </c>
    </row>
    <row r="1091" spans="2:12" ht="12.75" customHeight="1">
      <c r="B1091" s="226" t="s">
        <v>270</v>
      </c>
      <c r="C1091" s="379"/>
      <c r="D1091" s="185" t="s">
        <v>235</v>
      </c>
      <c r="E1091" s="185" t="s">
        <v>239</v>
      </c>
      <c r="F1091" s="338" t="s">
        <v>301</v>
      </c>
      <c r="G1091" s="291">
        <v>120</v>
      </c>
      <c r="H1091" s="185" t="s">
        <v>294</v>
      </c>
      <c r="I1091" s="187">
        <v>2260.5</v>
      </c>
      <c r="J1091" s="187">
        <v>1842.6</v>
      </c>
      <c r="K1091" s="187">
        <v>1842.6</v>
      </c>
      <c r="L1091" s="278">
        <v>53</v>
      </c>
    </row>
    <row r="1092" spans="2:11" ht="12.75" customHeight="1">
      <c r="B1092" s="225" t="s">
        <v>286</v>
      </c>
      <c r="C1092" s="379"/>
      <c r="D1092" s="185" t="s">
        <v>235</v>
      </c>
      <c r="E1092" s="185" t="s">
        <v>239</v>
      </c>
      <c r="F1092" s="338" t="s">
        <v>301</v>
      </c>
      <c r="G1092" s="291">
        <v>200</v>
      </c>
      <c r="H1092" s="185"/>
      <c r="I1092" s="187">
        <f>I1093</f>
        <v>501</v>
      </c>
      <c r="J1092" s="187">
        <f>J1093</f>
        <v>184.6</v>
      </c>
      <c r="K1092" s="187">
        <f>K1093</f>
        <v>184.6</v>
      </c>
    </row>
    <row r="1093" spans="2:11" ht="12.75" customHeight="1">
      <c r="B1093" s="225" t="s">
        <v>288</v>
      </c>
      <c r="C1093" s="379"/>
      <c r="D1093" s="185" t="s">
        <v>235</v>
      </c>
      <c r="E1093" s="185" t="s">
        <v>239</v>
      </c>
      <c r="F1093" s="338" t="s">
        <v>301</v>
      </c>
      <c r="G1093" s="291">
        <v>240</v>
      </c>
      <c r="H1093" s="185"/>
      <c r="I1093" s="187">
        <f>I1094</f>
        <v>501</v>
      </c>
      <c r="J1093" s="187">
        <f>J1094</f>
        <v>184.6</v>
      </c>
      <c r="K1093" s="187">
        <f>K1094</f>
        <v>184.6</v>
      </c>
    </row>
    <row r="1094" spans="2:11" ht="12.75" customHeight="1">
      <c r="B1094" s="226" t="s">
        <v>270</v>
      </c>
      <c r="C1094" s="379"/>
      <c r="D1094" s="185" t="s">
        <v>235</v>
      </c>
      <c r="E1094" s="185" t="s">
        <v>239</v>
      </c>
      <c r="F1094" s="338" t="s">
        <v>301</v>
      </c>
      <c r="G1094" s="185" t="s">
        <v>289</v>
      </c>
      <c r="H1094" s="185" t="s">
        <v>294</v>
      </c>
      <c r="I1094" s="187">
        <v>501</v>
      </c>
      <c r="J1094" s="187">
        <v>184.6</v>
      </c>
      <c r="K1094" s="187">
        <v>184.6</v>
      </c>
    </row>
    <row r="1095" spans="2:11" ht="12.75" customHeight="1">
      <c r="B1095" s="431" t="s">
        <v>290</v>
      </c>
      <c r="C1095" s="432"/>
      <c r="D1095" s="433" t="s">
        <v>235</v>
      </c>
      <c r="E1095" s="433" t="s">
        <v>239</v>
      </c>
      <c r="F1095" s="434" t="s">
        <v>301</v>
      </c>
      <c r="G1095" s="433" t="s">
        <v>291</v>
      </c>
      <c r="H1095" s="433"/>
      <c r="I1095" s="435">
        <f>I1096</f>
        <v>13.7</v>
      </c>
      <c r="J1095" s="435">
        <f>J1096</f>
        <v>0</v>
      </c>
      <c r="K1095" s="435">
        <f>K1096</f>
        <v>0</v>
      </c>
    </row>
    <row r="1096" spans="2:11" ht="12.75" customHeight="1">
      <c r="B1096" s="188" t="s">
        <v>292</v>
      </c>
      <c r="C1096" s="436"/>
      <c r="D1096" s="437" t="s">
        <v>235</v>
      </c>
      <c r="E1096" s="437" t="s">
        <v>239</v>
      </c>
      <c r="F1096" s="438" t="s">
        <v>301</v>
      </c>
      <c r="G1096" s="385">
        <v>850</v>
      </c>
      <c r="H1096" s="437"/>
      <c r="I1096" s="404">
        <f>I1097</f>
        <v>13.7</v>
      </c>
      <c r="J1096" s="404">
        <f>J1097</f>
        <v>0</v>
      </c>
      <c r="K1096" s="404">
        <f>K1097</f>
        <v>0</v>
      </c>
    </row>
    <row r="1097" spans="2:11" ht="12.75" customHeight="1">
      <c r="B1097" s="189" t="s">
        <v>270</v>
      </c>
      <c r="C1097" s="436"/>
      <c r="D1097" s="437" t="s">
        <v>235</v>
      </c>
      <c r="E1097" s="437" t="s">
        <v>239</v>
      </c>
      <c r="F1097" s="438" t="s">
        <v>301</v>
      </c>
      <c r="G1097" s="385">
        <v>850</v>
      </c>
      <c r="H1097" s="437" t="s">
        <v>294</v>
      </c>
      <c r="I1097" s="404">
        <v>13.7</v>
      </c>
      <c r="J1097" s="404"/>
      <c r="K1097" s="404"/>
    </row>
    <row r="1098" spans="2:11" ht="41.25" customHeight="1">
      <c r="B1098" s="427" t="s">
        <v>282</v>
      </c>
      <c r="C1098" s="379"/>
      <c r="D1098" s="185" t="s">
        <v>235</v>
      </c>
      <c r="E1098" s="185" t="s">
        <v>239</v>
      </c>
      <c r="F1098" s="338" t="s">
        <v>283</v>
      </c>
      <c r="G1098" s="185" t="s">
        <v>279</v>
      </c>
      <c r="H1098" s="185"/>
      <c r="I1098" s="187">
        <f>I1099</f>
        <v>69.4</v>
      </c>
      <c r="J1098" s="187">
        <f>J1099</f>
        <v>0</v>
      </c>
      <c r="K1098" s="187">
        <f>K1099</f>
        <v>0</v>
      </c>
    </row>
    <row r="1099" spans="2:11" ht="12.75" customHeight="1">
      <c r="B1099" s="226" t="s">
        <v>280</v>
      </c>
      <c r="C1099" s="379"/>
      <c r="D1099" s="185" t="s">
        <v>235</v>
      </c>
      <c r="E1099" s="185" t="s">
        <v>239</v>
      </c>
      <c r="F1099" s="338" t="s">
        <v>283</v>
      </c>
      <c r="G1099" s="291">
        <v>110</v>
      </c>
      <c r="H1099" s="185"/>
      <c r="I1099" s="187">
        <f>I1100</f>
        <v>69.4</v>
      </c>
      <c r="J1099" s="187">
        <f>J1100</f>
        <v>0</v>
      </c>
      <c r="K1099" s="187">
        <f>K1100</f>
        <v>0</v>
      </c>
    </row>
    <row r="1100" spans="2:11" ht="12.75" customHeight="1">
      <c r="B1100" s="226" t="s">
        <v>271</v>
      </c>
      <c r="C1100" s="379"/>
      <c r="D1100" s="185" t="s">
        <v>235</v>
      </c>
      <c r="E1100" s="185" t="s">
        <v>239</v>
      </c>
      <c r="F1100" s="338" t="s">
        <v>283</v>
      </c>
      <c r="G1100" s="291">
        <v>110</v>
      </c>
      <c r="H1100" s="185" t="s">
        <v>326</v>
      </c>
      <c r="I1100" s="187">
        <v>69.4</v>
      </c>
      <c r="J1100" s="187"/>
      <c r="K1100" s="187"/>
    </row>
  </sheetData>
  <sheetProtection selectLockedCells="1" selectUnlockedCells="1"/>
  <mergeCells count="10">
    <mergeCell ref="B8:K8"/>
    <mergeCell ref="B9:K9"/>
    <mergeCell ref="B11:I11"/>
    <mergeCell ref="O292:O297"/>
    <mergeCell ref="J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8" r:id="rId1"/>
  <rowBreaks count="3" manualBreakCount="3">
    <brk id="642" max="255" man="1"/>
    <brk id="927" max="255" man="1"/>
    <brk id="9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5" zoomScaleNormal="85" zoomScalePageLayoutView="0" workbookViewId="0" topLeftCell="A1">
      <selection activeCell="B5" sqref="B5"/>
    </sheetView>
  </sheetViews>
  <sheetFormatPr defaultColWidth="8.25390625" defaultRowHeight="12.75"/>
  <cols>
    <col min="1" max="1" width="5.75390625" style="3" customWidth="1"/>
    <col min="2" max="2" width="42.625" style="3" customWidth="1"/>
    <col min="3" max="3" width="16.25390625" style="3" customWidth="1"/>
    <col min="4" max="4" width="12.75390625" style="3" customWidth="1"/>
    <col min="5" max="5" width="16.25390625" style="3" customWidth="1"/>
    <col min="6" max="16384" width="8.25390625" style="3" customWidth="1"/>
  </cols>
  <sheetData>
    <row r="1" spans="1:5" ht="12.75" customHeight="1">
      <c r="A1" s="439"/>
      <c r="B1" s="440"/>
      <c r="C1" s="440"/>
      <c r="D1" s="439"/>
      <c r="E1" s="439"/>
    </row>
    <row r="2" spans="1:5" ht="12.75" customHeight="1">
      <c r="A2" s="439"/>
      <c r="B2" s="441"/>
      <c r="C2" s="514" t="s">
        <v>632</v>
      </c>
      <c r="D2" s="514"/>
      <c r="E2" s="514"/>
    </row>
    <row r="3" spans="1:5" ht="12.75" customHeight="1">
      <c r="A3" s="439"/>
      <c r="B3" s="482" t="s">
        <v>45</v>
      </c>
      <c r="C3" s="482"/>
      <c r="D3" s="482"/>
      <c r="E3" s="482"/>
    </row>
    <row r="4" spans="1:5" ht="12.75" customHeight="1">
      <c r="A4" s="439"/>
      <c r="B4" s="482" t="s">
        <v>4</v>
      </c>
      <c r="C4" s="482"/>
      <c r="D4" s="482"/>
      <c r="E4" s="482"/>
    </row>
    <row r="5" spans="1:5" ht="15.75" customHeight="1">
      <c r="A5" s="439"/>
      <c r="B5" s="482" t="s">
        <v>5</v>
      </c>
      <c r="C5" s="482"/>
      <c r="D5" s="482"/>
      <c r="E5" s="482"/>
    </row>
    <row r="6" spans="1:5" ht="12.75" customHeight="1">
      <c r="A6" s="439"/>
      <c r="B6" s="29"/>
      <c r="C6" s="441"/>
      <c r="D6" s="441"/>
      <c r="E6" s="441"/>
    </row>
    <row r="7" spans="1:5" ht="12.75" customHeight="1">
      <c r="A7" s="439"/>
      <c r="B7" s="488" t="s">
        <v>633</v>
      </c>
      <c r="C7" s="488"/>
      <c r="D7" s="488"/>
      <c r="E7" s="488"/>
    </row>
    <row r="8" spans="1:5" ht="12.75" customHeight="1">
      <c r="A8" s="439"/>
      <c r="B8" s="488" t="s">
        <v>634</v>
      </c>
      <c r="C8" s="488"/>
      <c r="D8" s="488"/>
      <c r="E8" s="488"/>
    </row>
    <row r="9" spans="1:5" ht="25.5" customHeight="1">
      <c r="A9" s="439"/>
      <c r="B9" s="515"/>
      <c r="C9" s="515"/>
      <c r="D9" s="441"/>
      <c r="E9" s="89" t="s">
        <v>178</v>
      </c>
    </row>
    <row r="10" spans="1:5" ht="46.5" customHeight="1">
      <c r="A10" s="439"/>
      <c r="B10" s="442" t="s">
        <v>179</v>
      </c>
      <c r="C10" s="443" t="s">
        <v>47</v>
      </c>
      <c r="D10" s="443" t="s">
        <v>48</v>
      </c>
      <c r="E10" s="443" t="s">
        <v>49</v>
      </c>
    </row>
    <row r="11" spans="1:5" ht="19.5" customHeight="1">
      <c r="A11" s="439"/>
      <c r="B11" s="444" t="s">
        <v>635</v>
      </c>
      <c r="C11" s="445">
        <v>449.5</v>
      </c>
      <c r="D11" s="445">
        <v>453.2</v>
      </c>
      <c r="E11" s="445">
        <v>456.3</v>
      </c>
    </row>
    <row r="12" spans="1:5" ht="17.25" customHeight="1">
      <c r="A12" s="439"/>
      <c r="B12" s="444" t="s">
        <v>636</v>
      </c>
      <c r="C12" s="445">
        <v>423.9</v>
      </c>
      <c r="D12" s="445">
        <v>405.4</v>
      </c>
      <c r="E12" s="445">
        <v>389.8</v>
      </c>
    </row>
    <row r="13" spans="1:5" ht="17.25" customHeight="1">
      <c r="A13" s="439"/>
      <c r="B13" s="444" t="s">
        <v>637</v>
      </c>
      <c r="C13" s="445">
        <v>433.7</v>
      </c>
      <c r="D13" s="445">
        <v>435.9</v>
      </c>
      <c r="E13" s="445">
        <v>439</v>
      </c>
    </row>
    <row r="14" spans="1:5" ht="19.5" customHeight="1">
      <c r="A14" s="439"/>
      <c r="B14" s="446" t="s">
        <v>638</v>
      </c>
      <c r="C14" s="445"/>
      <c r="D14" s="445"/>
      <c r="E14" s="445"/>
    </row>
    <row r="15" spans="1:5" ht="17.25" customHeight="1">
      <c r="A15" s="439"/>
      <c r="B15" s="444" t="s">
        <v>639</v>
      </c>
      <c r="C15" s="445">
        <v>711.2</v>
      </c>
      <c r="D15" s="445">
        <v>714.8</v>
      </c>
      <c r="E15" s="445">
        <v>718</v>
      </c>
    </row>
    <row r="16" spans="1:5" ht="21" customHeight="1">
      <c r="A16" s="439"/>
      <c r="B16" s="444" t="s">
        <v>640</v>
      </c>
      <c r="C16" s="445">
        <v>215</v>
      </c>
      <c r="D16" s="445">
        <v>217.1</v>
      </c>
      <c r="E16" s="445">
        <v>216.8</v>
      </c>
    </row>
    <row r="17" spans="1:5" ht="21" customHeight="1">
      <c r="A17" s="439"/>
      <c r="B17" s="444" t="s">
        <v>641</v>
      </c>
      <c r="C17" s="445">
        <v>1422.3</v>
      </c>
      <c r="D17" s="445">
        <v>1429.2</v>
      </c>
      <c r="E17" s="445">
        <v>1435.7</v>
      </c>
    </row>
    <row r="18" spans="1:5" s="449" customFormat="1" ht="12.75" customHeight="1">
      <c r="A18" s="440"/>
      <c r="B18" s="447" t="s">
        <v>642</v>
      </c>
      <c r="C18" s="448">
        <f>SUM(C11:C17)</f>
        <v>3655.6000000000004</v>
      </c>
      <c r="D18" s="448">
        <f>SUM(D11:D17)</f>
        <v>3655.6000000000004</v>
      </c>
      <c r="E18" s="448">
        <f>SUM(E11:E17)</f>
        <v>3655.6000000000004</v>
      </c>
    </row>
    <row r="19" spans="1:5" ht="18">
      <c r="A19" s="439"/>
      <c r="B19" s="439"/>
      <c r="C19" s="439"/>
      <c r="D19" s="439"/>
      <c r="E19" s="439"/>
    </row>
  </sheetData>
  <sheetProtection selectLockedCells="1" selectUnlockedCells="1"/>
  <mergeCells count="7">
    <mergeCell ref="B9:C9"/>
    <mergeCell ref="C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PageLayoutView="0" workbookViewId="0" topLeftCell="A1">
      <selection activeCell="A5" sqref="A5"/>
    </sheetView>
  </sheetViews>
  <sheetFormatPr defaultColWidth="8.25390625" defaultRowHeight="12.75"/>
  <cols>
    <col min="1" max="1" width="5.75390625" style="3" customWidth="1"/>
    <col min="2" max="2" width="49.25390625" style="3" customWidth="1"/>
    <col min="3" max="3" width="12.375" style="87" customWidth="1"/>
    <col min="4" max="4" width="11.25390625" style="87" customWidth="1"/>
    <col min="5" max="5" width="20.625" style="87" customWidth="1"/>
    <col min="6" max="16384" width="8.25390625" style="3" customWidth="1"/>
  </cols>
  <sheetData>
    <row r="1" spans="1:9" ht="15">
      <c r="A1" s="135"/>
      <c r="B1" s="480" t="s">
        <v>643</v>
      </c>
      <c r="C1" s="480"/>
      <c r="D1" s="480"/>
      <c r="E1" s="480"/>
      <c r="F1" s="5"/>
      <c r="G1" s="6"/>
      <c r="H1" s="7"/>
      <c r="I1" s="7"/>
    </row>
    <row r="2" spans="1:9" ht="15.75" customHeight="1">
      <c r="A2" s="501" t="s">
        <v>1</v>
      </c>
      <c r="B2" s="501"/>
      <c r="C2" s="501"/>
      <c r="D2" s="501"/>
      <c r="E2" s="501"/>
      <c r="F2" s="141"/>
      <c r="G2" s="141"/>
      <c r="H2" s="141"/>
      <c r="I2" s="141"/>
    </row>
    <row r="3" spans="1:9" ht="15.75" customHeight="1">
      <c r="A3" s="501" t="s">
        <v>2</v>
      </c>
      <c r="B3" s="501"/>
      <c r="C3" s="501"/>
      <c r="D3" s="501"/>
      <c r="E3" s="501"/>
      <c r="F3" s="141"/>
      <c r="G3" s="141"/>
      <c r="H3" s="141"/>
      <c r="I3" s="141"/>
    </row>
    <row r="4" spans="1:9" ht="14.25">
      <c r="A4" s="482" t="s">
        <v>674</v>
      </c>
      <c r="B4" s="482"/>
      <c r="C4" s="482"/>
      <c r="D4" s="482"/>
      <c r="E4" s="482"/>
      <c r="F4" s="142"/>
      <c r="G4" s="142"/>
      <c r="H4" s="142"/>
      <c r="I4" s="142"/>
    </row>
    <row r="6" spans="2:5" ht="12.75" customHeight="1">
      <c r="B6" s="449"/>
      <c r="C6" s="516" t="s">
        <v>644</v>
      </c>
      <c r="D6" s="516"/>
      <c r="E6" s="516"/>
    </row>
    <row r="7" spans="2:9" ht="12.75" customHeight="1">
      <c r="B7" s="482" t="s">
        <v>45</v>
      </c>
      <c r="C7" s="482"/>
      <c r="D7" s="482"/>
      <c r="E7" s="482"/>
      <c r="I7" s="450"/>
    </row>
    <row r="8" spans="2:9" ht="12.75" customHeight="1">
      <c r="B8" s="482" t="s">
        <v>4</v>
      </c>
      <c r="C8" s="482"/>
      <c r="D8" s="482"/>
      <c r="E8" s="482"/>
      <c r="I8" s="450"/>
    </row>
    <row r="9" spans="2:5" ht="15.75" customHeight="1">
      <c r="B9" s="482" t="s">
        <v>5</v>
      </c>
      <c r="C9" s="482"/>
      <c r="D9" s="482"/>
      <c r="E9" s="482"/>
    </row>
    <row r="10" ht="12.75" customHeight="1">
      <c r="B10" s="29"/>
    </row>
    <row r="11" spans="1:5" ht="12.75" customHeight="1">
      <c r="A11" s="451"/>
      <c r="B11" s="517" t="s">
        <v>645</v>
      </c>
      <c r="C11" s="517"/>
      <c r="D11" s="517"/>
      <c r="E11" s="517"/>
    </row>
    <row r="12" spans="1:5" ht="36.75" customHeight="1">
      <c r="A12" s="451"/>
      <c r="B12" s="517"/>
      <c r="C12" s="517"/>
      <c r="D12" s="517"/>
      <c r="E12" s="517"/>
    </row>
    <row r="13" spans="1:3" ht="12.75" customHeight="1">
      <c r="A13" s="451"/>
      <c r="B13" s="452"/>
      <c r="C13" s="453"/>
    </row>
    <row r="14" spans="2:5" ht="12.75" customHeight="1">
      <c r="B14" s="518" t="s">
        <v>646</v>
      </c>
      <c r="C14" s="519" t="s">
        <v>8</v>
      </c>
      <c r="D14" s="519"/>
      <c r="E14" s="519"/>
    </row>
    <row r="15" spans="2:5" ht="46.5" customHeight="1">
      <c r="B15" s="518"/>
      <c r="C15" s="454" t="s">
        <v>47</v>
      </c>
      <c r="D15" s="454" t="s">
        <v>48</v>
      </c>
      <c r="E15" s="454" t="s">
        <v>49</v>
      </c>
    </row>
    <row r="16" spans="2:5" ht="14.25" customHeight="1">
      <c r="B16" s="455" t="s">
        <v>635</v>
      </c>
      <c r="C16" s="456">
        <v>69.8</v>
      </c>
      <c r="D16" s="456">
        <v>68.1</v>
      </c>
      <c r="E16" s="456">
        <v>70.4</v>
      </c>
    </row>
    <row r="17" spans="2:5" ht="14.25" customHeight="1">
      <c r="B17" s="455" t="s">
        <v>636</v>
      </c>
      <c r="C17" s="456">
        <v>62</v>
      </c>
      <c r="D17" s="456">
        <v>60.5</v>
      </c>
      <c r="E17" s="456">
        <v>62.6</v>
      </c>
    </row>
    <row r="18" spans="2:5" ht="14.25" customHeight="1">
      <c r="B18" s="455" t="s">
        <v>637</v>
      </c>
      <c r="C18" s="456">
        <v>90.5</v>
      </c>
      <c r="D18" s="456">
        <v>88.2</v>
      </c>
      <c r="E18" s="456">
        <v>91.3</v>
      </c>
    </row>
    <row r="19" spans="2:5" ht="14.25" customHeight="1">
      <c r="B19" s="457" t="s">
        <v>638</v>
      </c>
      <c r="C19" s="456">
        <v>139.6</v>
      </c>
      <c r="D19" s="456">
        <v>136.2</v>
      </c>
      <c r="E19" s="456">
        <v>140.9</v>
      </c>
    </row>
    <row r="20" spans="2:5" ht="14.25" customHeight="1">
      <c r="B20" s="455" t="s">
        <v>639</v>
      </c>
      <c r="C20" s="456">
        <v>115.6</v>
      </c>
      <c r="D20" s="456">
        <v>112.7</v>
      </c>
      <c r="E20" s="456">
        <v>116.7</v>
      </c>
    </row>
    <row r="21" spans="2:5" ht="14.25" customHeight="1">
      <c r="B21" s="455" t="s">
        <v>640</v>
      </c>
      <c r="C21" s="456">
        <v>62.5</v>
      </c>
      <c r="D21" s="456">
        <v>61</v>
      </c>
      <c r="E21" s="456">
        <v>63.1</v>
      </c>
    </row>
    <row r="22" spans="2:5" ht="14.25" customHeight="1">
      <c r="B22" s="455" t="s">
        <v>641</v>
      </c>
      <c r="C22" s="456">
        <v>279.3</v>
      </c>
      <c r="D22" s="456">
        <v>272.3</v>
      </c>
      <c r="E22" s="456">
        <v>281.8</v>
      </c>
    </row>
    <row r="23" spans="2:5" ht="14.25" customHeight="1">
      <c r="B23" s="455"/>
      <c r="C23" s="456"/>
      <c r="D23" s="456"/>
      <c r="E23" s="456"/>
    </row>
    <row r="24" spans="2:5" s="449" customFormat="1" ht="12.75" customHeight="1">
      <c r="B24" s="458" t="s">
        <v>642</v>
      </c>
      <c r="C24" s="459">
        <f>SUM(C16:C23)</f>
        <v>819.3</v>
      </c>
      <c r="D24" s="459">
        <f>SUM(D16:D23)</f>
        <v>799</v>
      </c>
      <c r="E24" s="459">
        <f>SUM(E16:E23)</f>
        <v>826.8</v>
      </c>
    </row>
  </sheetData>
  <sheetProtection selectLockedCells="1" selectUnlockedCells="1"/>
  <mergeCells count="11">
    <mergeCell ref="B8:E8"/>
    <mergeCell ref="B9:E9"/>
    <mergeCell ref="B11:E12"/>
    <mergeCell ref="B14:B15"/>
    <mergeCell ref="C14:E14"/>
    <mergeCell ref="B1:E1"/>
    <mergeCell ref="A2:E2"/>
    <mergeCell ref="A3:E3"/>
    <mergeCell ref="A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zoomScale="85" zoomScaleNormal="85" zoomScalePageLayoutView="0" workbookViewId="0" topLeftCell="A2">
      <selection activeCell="B5" sqref="B5:E5"/>
    </sheetView>
  </sheetViews>
  <sheetFormatPr defaultColWidth="10.25390625" defaultRowHeight="12.75"/>
  <cols>
    <col min="1" max="1" width="5.25390625" style="3" customWidth="1"/>
    <col min="2" max="2" width="55.875" style="3" customWidth="1"/>
    <col min="3" max="3" width="12.875" style="3" customWidth="1"/>
    <col min="4" max="4" width="11.625" style="3" customWidth="1"/>
    <col min="5" max="5" width="16.25390625" style="3" customWidth="1"/>
    <col min="6" max="16384" width="10.25390625" style="3" customWidth="1"/>
  </cols>
  <sheetData>
    <row r="1" spans="2:3" ht="12.75" customHeight="1" hidden="1">
      <c r="B1" s="449"/>
      <c r="C1" s="449"/>
    </row>
    <row r="2" spans="2:5" ht="12.75" customHeight="1">
      <c r="B2" s="5"/>
      <c r="C2" s="6"/>
      <c r="D2" s="480" t="s">
        <v>647</v>
      </c>
      <c r="E2" s="480"/>
    </row>
    <row r="3" spans="2:5" ht="12.75" customHeight="1">
      <c r="B3" s="481" t="s">
        <v>1</v>
      </c>
      <c r="C3" s="481"/>
      <c r="D3" s="481"/>
      <c r="E3" s="481"/>
    </row>
    <row r="4" spans="2:5" ht="12.75" customHeight="1">
      <c r="B4" s="481" t="s">
        <v>2</v>
      </c>
      <c r="C4" s="481"/>
      <c r="D4" s="481"/>
      <c r="E4" s="481"/>
    </row>
    <row r="5" spans="2:10" ht="12.75" customHeight="1">
      <c r="B5" s="482" t="s">
        <v>675</v>
      </c>
      <c r="C5" s="482"/>
      <c r="D5" s="482"/>
      <c r="E5" s="482"/>
      <c r="F5" s="142"/>
      <c r="G5" s="142"/>
      <c r="H5" s="142"/>
      <c r="I5" s="142"/>
      <c r="J5" s="142"/>
    </row>
    <row r="6" spans="2:3" ht="12.75" customHeight="1">
      <c r="B6" s="449"/>
      <c r="C6" s="449"/>
    </row>
    <row r="7" spans="2:5" ht="15" customHeight="1">
      <c r="B7" s="498" t="s">
        <v>648</v>
      </c>
      <c r="C7" s="498"/>
      <c r="D7" s="498"/>
      <c r="E7" s="498"/>
    </row>
    <row r="8" spans="2:5" ht="14.25" customHeight="1">
      <c r="B8" s="499" t="s">
        <v>649</v>
      </c>
      <c r="C8" s="499"/>
      <c r="D8" s="499"/>
      <c r="E8" s="499"/>
    </row>
    <row r="9" spans="2:5" ht="15.75" customHeight="1">
      <c r="B9" s="499" t="s">
        <v>4</v>
      </c>
      <c r="C9" s="499"/>
      <c r="D9" s="499"/>
      <c r="E9" s="499"/>
    </row>
    <row r="10" spans="2:5" ht="15.75" customHeight="1">
      <c r="B10" s="482" t="s">
        <v>5</v>
      </c>
      <c r="C10" s="482"/>
      <c r="D10" s="482"/>
      <c r="E10" s="482"/>
    </row>
    <row r="11" spans="2:5" ht="14.25" customHeight="1">
      <c r="B11" s="29"/>
      <c r="C11" s="441"/>
      <c r="D11" s="441"/>
      <c r="E11" s="441"/>
    </row>
    <row r="12" spans="2:5" ht="15" customHeight="1">
      <c r="B12" s="520" t="s">
        <v>650</v>
      </c>
      <c r="C12" s="520"/>
      <c r="D12" s="520"/>
      <c r="E12" s="520"/>
    </row>
    <row r="13" spans="2:5" ht="26.25" customHeight="1">
      <c r="B13" s="521" t="s">
        <v>651</v>
      </c>
      <c r="C13" s="521"/>
      <c r="D13" s="521"/>
      <c r="E13" s="521"/>
    </row>
    <row r="14" spans="2:5" ht="15.75" customHeight="1">
      <c r="B14" s="515"/>
      <c r="C14" s="515"/>
      <c r="D14" s="441"/>
      <c r="E14" s="6" t="s">
        <v>178</v>
      </c>
    </row>
    <row r="15" spans="2:5" ht="15.75" customHeight="1">
      <c r="B15" s="492" t="s">
        <v>652</v>
      </c>
      <c r="C15" s="492" t="s">
        <v>8</v>
      </c>
      <c r="D15" s="492"/>
      <c r="E15" s="492"/>
    </row>
    <row r="16" spans="2:5" ht="15" customHeight="1">
      <c r="B16" s="492"/>
      <c r="C16" s="11" t="s">
        <v>47</v>
      </c>
      <c r="D16" s="11" t="s">
        <v>48</v>
      </c>
      <c r="E16" s="11" t="s">
        <v>49</v>
      </c>
    </row>
    <row r="17" spans="2:5" ht="15" customHeight="1">
      <c r="B17" s="11" t="s">
        <v>653</v>
      </c>
      <c r="C17" s="42">
        <v>4807.4</v>
      </c>
      <c r="D17" s="42"/>
      <c r="E17" s="42"/>
    </row>
    <row r="18" spans="2:5" ht="15" customHeight="1">
      <c r="B18" s="460" t="s">
        <v>50</v>
      </c>
      <c r="C18" s="461">
        <f>C19+C20</f>
        <v>52800</v>
      </c>
      <c r="D18" s="461">
        <f>D19+D20</f>
        <v>30000</v>
      </c>
      <c r="E18" s="461">
        <f>E19+E20</f>
        <v>30000</v>
      </c>
    </row>
    <row r="19" spans="2:5" ht="28.5" customHeight="1">
      <c r="B19" s="114" t="s">
        <v>654</v>
      </c>
      <c r="C19" s="462">
        <v>8000</v>
      </c>
      <c r="D19" s="462">
        <v>8000</v>
      </c>
      <c r="E19" s="462">
        <v>8000</v>
      </c>
    </row>
    <row r="20" spans="2:5" ht="14.25" customHeight="1">
      <c r="B20" s="114" t="s">
        <v>655</v>
      </c>
      <c r="C20" s="462">
        <v>44800</v>
      </c>
      <c r="D20" s="462">
        <v>22000</v>
      </c>
      <c r="E20" s="462">
        <v>22000</v>
      </c>
    </row>
    <row r="21" spans="2:5" ht="15" customHeight="1">
      <c r="B21" s="460" t="s">
        <v>656</v>
      </c>
      <c r="C21" s="461">
        <f>C22</f>
        <v>57607.5</v>
      </c>
      <c r="D21" s="461">
        <f>D22</f>
        <v>30000</v>
      </c>
      <c r="E21" s="461">
        <f>E22</f>
        <v>30000</v>
      </c>
    </row>
    <row r="22" spans="2:5" ht="57" customHeight="1">
      <c r="B22" s="24" t="s">
        <v>657</v>
      </c>
      <c r="C22" s="462">
        <v>57607.5</v>
      </c>
      <c r="D22" s="462">
        <v>30000</v>
      </c>
      <c r="E22" s="462">
        <v>30000</v>
      </c>
    </row>
  </sheetData>
  <sheetProtection selectLockedCells="1" selectUnlockedCells="1"/>
  <mergeCells count="13">
    <mergeCell ref="B9:E9"/>
    <mergeCell ref="B10:E10"/>
    <mergeCell ref="B12:E12"/>
    <mergeCell ref="B13:E13"/>
    <mergeCell ref="B14:C14"/>
    <mergeCell ref="B15:B16"/>
    <mergeCell ref="C15:E15"/>
    <mergeCell ref="D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2022-10-03T09:33:31Z</cp:lastPrinted>
  <dcterms:modified xsi:type="dcterms:W3CDTF">2022-10-03T09:34:29Z</dcterms:modified>
  <cp:category/>
  <cp:version/>
  <cp:contentType/>
  <cp:contentStatus/>
</cp:coreProperties>
</file>