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89" i="1"/>
  <c r="G89"/>
  <c r="F89"/>
  <c r="H88"/>
  <c r="G88"/>
  <c r="F88"/>
  <c r="H87"/>
  <c r="G87"/>
  <c r="F87"/>
  <c r="H86"/>
  <c r="G86"/>
  <c r="F86"/>
  <c r="H85"/>
  <c r="G85"/>
  <c r="F85"/>
  <c r="H84"/>
  <c r="H83"/>
  <c r="G83"/>
  <c r="F83"/>
  <c r="H82"/>
  <c r="H81"/>
  <c r="G81"/>
  <c r="H80"/>
  <c r="G80"/>
  <c r="F80"/>
  <c r="H79"/>
  <c r="G79"/>
  <c r="F79"/>
  <c r="H78"/>
  <c r="G78"/>
  <c r="F78"/>
  <c r="H77"/>
  <c r="H76" s="1"/>
  <c r="G77"/>
  <c r="F77"/>
  <c r="G76"/>
  <c r="E76"/>
  <c r="D76"/>
  <c r="C76"/>
  <c r="F76" s="1"/>
  <c r="B76"/>
  <c r="H75"/>
  <c r="G75"/>
  <c r="F75"/>
  <c r="H74"/>
  <c r="G74"/>
  <c r="F74"/>
  <c r="H73"/>
  <c r="H71" s="1"/>
  <c r="G73"/>
  <c r="F73"/>
  <c r="H72"/>
  <c r="G72"/>
  <c r="G71" s="1"/>
  <c r="F72"/>
  <c r="E71"/>
  <c r="D71"/>
  <c r="B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E63"/>
  <c r="D63"/>
  <c r="F63" s="1"/>
  <c r="C63"/>
  <c r="B63"/>
  <c r="H62"/>
  <c r="G61"/>
  <c r="E61"/>
  <c r="D61"/>
  <c r="C61"/>
  <c r="B61"/>
  <c r="H60"/>
  <c r="G60"/>
  <c r="F60"/>
  <c r="H59"/>
  <c r="G59"/>
  <c r="F59"/>
  <c r="H58"/>
  <c r="H56" s="1"/>
  <c r="G58"/>
  <c r="G56" s="1"/>
  <c r="F58"/>
  <c r="H57"/>
  <c r="G57"/>
  <c r="F57"/>
  <c r="F56" s="1"/>
  <c r="E56"/>
  <c r="D56"/>
  <c r="C56"/>
  <c r="B56"/>
  <c r="H55"/>
  <c r="G55"/>
  <c r="H54"/>
  <c r="G54"/>
  <c r="F54"/>
  <c r="H53"/>
  <c r="H51" s="1"/>
  <c r="G53"/>
  <c r="F53"/>
  <c r="H52"/>
  <c r="G52"/>
  <c r="G51" s="1"/>
  <c r="F51"/>
  <c r="E51"/>
  <c r="D51"/>
  <c r="C51"/>
  <c r="B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H43"/>
  <c r="G43"/>
  <c r="F43"/>
  <c r="H42"/>
  <c r="G42"/>
  <c r="F42"/>
  <c r="H41"/>
  <c r="G41"/>
  <c r="G38" s="1"/>
  <c r="F41"/>
  <c r="H40"/>
  <c r="G40"/>
  <c r="F40"/>
  <c r="H39"/>
  <c r="G39"/>
  <c r="F39"/>
  <c r="H38"/>
  <c r="E38"/>
  <c r="E90" s="1"/>
  <c r="D38"/>
  <c r="F38" s="1"/>
  <c r="C38"/>
  <c r="B38"/>
  <c r="B90" s="1"/>
  <c r="H35"/>
  <c r="G35"/>
  <c r="H34"/>
  <c r="G34"/>
  <c r="H33"/>
  <c r="G33"/>
  <c r="F33"/>
  <c r="H32"/>
  <c r="G32"/>
  <c r="H31"/>
  <c r="G31"/>
  <c r="F31"/>
  <c r="H30"/>
  <c r="G30"/>
  <c r="F30"/>
  <c r="H29"/>
  <c r="G29"/>
  <c r="F29"/>
  <c r="H28"/>
  <c r="G28"/>
  <c r="F28"/>
  <c r="H27"/>
  <c r="G27"/>
  <c r="H26"/>
  <c r="G26"/>
  <c r="F26"/>
  <c r="E25"/>
  <c r="D25"/>
  <c r="F25" s="1"/>
  <c r="C25"/>
  <c r="B25"/>
  <c r="H24"/>
  <c r="G24"/>
  <c r="F24"/>
  <c r="H23"/>
  <c r="G23"/>
  <c r="H22"/>
  <c r="G22"/>
  <c r="F22"/>
  <c r="H21"/>
  <c r="G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E13"/>
  <c r="D13"/>
  <c r="H13" s="1"/>
  <c r="C13"/>
  <c r="G13" s="1"/>
  <c r="B13"/>
  <c r="F12"/>
  <c r="H11"/>
  <c r="G11"/>
  <c r="F11"/>
  <c r="H10"/>
  <c r="G10"/>
  <c r="F10"/>
  <c r="H9"/>
  <c r="G9"/>
  <c r="F9"/>
  <c r="H8"/>
  <c r="G8"/>
  <c r="F8"/>
  <c r="H7"/>
  <c r="G7"/>
  <c r="G4" s="1"/>
  <c r="F7"/>
  <c r="H6"/>
  <c r="G6"/>
  <c r="F6"/>
  <c r="H5"/>
  <c r="G5"/>
  <c r="F5"/>
  <c r="H4"/>
  <c r="E4"/>
  <c r="E36" s="1"/>
  <c r="D4"/>
  <c r="D36" s="1"/>
  <c r="C4"/>
  <c r="C36" s="1"/>
  <c r="B4"/>
  <c r="B36" s="1"/>
  <c r="B91" l="1"/>
  <c r="E91"/>
  <c r="G36"/>
  <c r="H36"/>
  <c r="D91"/>
  <c r="F36"/>
  <c r="F13"/>
  <c r="H25"/>
  <c r="H63"/>
  <c r="D90"/>
  <c r="F4"/>
  <c r="G25"/>
  <c r="H61"/>
  <c r="G63"/>
  <c r="C71"/>
  <c r="F71" s="1"/>
  <c r="H90" l="1"/>
  <c r="C90"/>
  <c r="C91" s="1"/>
  <c r="F90" l="1"/>
  <c r="G90"/>
</calcChain>
</file>

<file path=xl/sharedStrings.xml><?xml version="1.0" encoding="utf-8"?>
<sst xmlns="http://schemas.openxmlformats.org/spreadsheetml/2006/main" count="95" uniqueCount="94">
  <si>
    <t>Первоначальный бюджет на 2022 год</t>
  </si>
  <si>
    <t>Уточненный бюджет за 2022 год</t>
  </si>
  <si>
    <t>Исполнено за 2022 год</t>
  </si>
  <si>
    <t>Исполнено за истекший период 2021 год</t>
  </si>
  <si>
    <t>% исполнения уточненного бюджета</t>
  </si>
  <si>
    <t>к уточненному бюджету</t>
  </si>
  <si>
    <t>К 2021 году</t>
  </si>
  <si>
    <t>Доходы</t>
  </si>
  <si>
    <t>Налоговые доходы</t>
  </si>
  <si>
    <t>НДФЛ</t>
  </si>
  <si>
    <t>Единый налог на вмененный доход</t>
  </si>
  <si>
    <t>Налог, взимаемый в связи с применением упрощенной системы налогообложения</t>
  </si>
  <si>
    <t>Единый сельхоз налог</t>
  </si>
  <si>
    <t>Акцизы на нефтепродукты</t>
  </si>
  <si>
    <t>Налог, взимаемый в связи с применением патентной системы налогообложения</t>
  </si>
  <si>
    <t>Госпошлина</t>
  </si>
  <si>
    <t>Прочие налоги и сборы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</si>
  <si>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</si>
  <si>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</si>
  <si>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Плата за негативное воздействие на окружающую среду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</si>
  <si>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</si>
  <si>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</si>
  <si>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сдачи в аренду имущества, находящегося в оперативном управлении органов управления муниципальных районов</t>
  </si>
  <si>
    <t>Штрафы, санкции, возмещение ущерба</t>
  </si>
  <si>
    <t>Дивиденды по акциям</t>
  </si>
  <si>
    <t>Доходы в связи с эксплуатацией имущества</t>
  </si>
  <si>
    <t>Доходы от части прибыли</t>
  </si>
  <si>
    <t>Прочие неналоговые доходы</t>
  </si>
  <si>
    <t>Безвозмездные поступления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</si>
  <si>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</si>
  <si>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</t>
  </si>
  <si>
    <t>Прочие дотации</t>
  </si>
  <si>
    <t>Субсидии</t>
  </si>
  <si>
    <t xml:space="preserve">Субвенции </t>
  </si>
  <si>
    <t>Иные межбюджетные трансферты</t>
  </si>
  <si>
    <t>Прочие безвозмездные поступления, зачисляемые в бюджеты муниципальных районов</t>
  </si>
  <si>
    <t>Возврат остатков субсидий, субвенций и иных МБТ прошлых лет</t>
  </si>
  <si>
    <t>Доходы от возврата остатков субсидий</t>
  </si>
  <si>
    <t>Всего доходов</t>
  </si>
  <si>
    <t>Расходы</t>
  </si>
  <si>
    <t>Общегосударственные вопросы в т.ч.:</t>
  </si>
  <si>
    <t>Функционирование высшего должностного лица субъекта Российской Федерации и муниципального образования (0102)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</si>
  <si>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(0103)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</si>
  <si>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(0104)</t>
  </si>
  <si>
    <t>Судебная система (0105)</t>
  </si>
  <si>
    <t>Обеспечение деятельности финансовых, налоговых и таможенных органов и органов финансового (финансово-бюджетного) надзора (0106)</t>
  </si>
  <si>
    <t>Резервные фонды (0111)</t>
  </si>
  <si>
    <t>Другие общегосударственные вопросы (0113) в т.ч.:</t>
  </si>
  <si>
    <t xml:space="preserve">Комиссия по делам несовершеннолетних </t>
  </si>
  <si>
    <t>Административная комиссия</t>
  </si>
  <si>
    <t>Трудовые отношения</t>
  </si>
  <si>
    <t>МКУ ЕДДС</t>
  </si>
  <si>
    <t>Расходы по воинскому учету (0203)</t>
  </si>
  <si>
    <t>Национальная экономика в т.ч.</t>
  </si>
  <si>
    <t>Сельское хозяйство (0405)</t>
  </si>
  <si>
    <t>Автотранспорт (0408)</t>
  </si>
  <si>
    <t>Дорожное хозяйство (0409)</t>
  </si>
  <si>
    <t>Другие вопросы в области национальной экономики (0412)</t>
  </si>
  <si>
    <t>ЖКХ в т.ч.:</t>
  </si>
  <si>
    <t>Жилищное хозяйство (0501)</t>
  </si>
  <si>
    <t>Коммунальное хозяйство (0502)</t>
  </si>
  <si>
    <t>Благоустройство (0503)</t>
  </si>
  <si>
    <t>Другие вопросы в областиЖКХ (0505)</t>
  </si>
  <si>
    <t>Охрана окружающей среды 0600 в т.ч.:</t>
  </si>
  <si>
    <t>Другие вопросы в области охраны окружающей среды (0605)</t>
  </si>
  <si>
    <t>Образование в т.ч.:</t>
  </si>
  <si>
    <t>Детские сады (0701)</t>
  </si>
  <si>
    <t>Общее образование (0702)</t>
  </si>
  <si>
    <t>Дополнительное образование (0703)</t>
  </si>
  <si>
    <t>Молодежная политика (0707)</t>
  </si>
  <si>
    <t>Прочие расходы образования (0709)</t>
  </si>
  <si>
    <t>Культура 0800 в т.ч.:</t>
  </si>
  <si>
    <t>Другие вопросы в области культуры, кинематографии  (0804)</t>
  </si>
  <si>
    <t>Социальная политика в т.ч.</t>
  </si>
  <si>
    <t>Муниципальные пенсии (1001)</t>
  </si>
  <si>
    <t>Социальное обеспечение населения  (1003)</t>
  </si>
  <si>
    <t>Обеспечение жильем семей с детьми-инвалидами</t>
  </si>
  <si>
    <t>Социальная помощь</t>
  </si>
  <si>
    <t>Охрана семьи и детства (1004) в т.ч.:</t>
  </si>
  <si>
    <t>Жилье молодой семье</t>
  </si>
  <si>
    <t>Приобретение жилья детям -сиротам</t>
  </si>
  <si>
    <t>Оплата труда приемным родителям</t>
  </si>
  <si>
    <t>Выплаты по опеке</t>
  </si>
  <si>
    <t>Единовременные выплаты по опеке</t>
  </si>
  <si>
    <t>Единовременная выплата на ремонт жилья, закрепленные за детьми сиротами</t>
  </si>
  <si>
    <t>Компенсация родительской платы за д\с</t>
  </si>
  <si>
    <t>Обеспечение бесплатного проезда на городском, пригородном (в сельской местности — на внутрирайонном) транспорте (кроме такси),  а так же 2 раза в год к месту жительства и обратно к месту учебы детей-сирот и детей оставшихся без попечения родителей, лиц из их числа</t>
  </si>
  <si>
    <t>Другие вопросы в области социальной политики (1006) в т.ч.</t>
  </si>
  <si>
    <t>Выполнение полномочий по опеке и попечительству (1006)</t>
  </si>
  <si>
    <t>Физическая культура и спорт (1100)</t>
  </si>
  <si>
    <t>Обслуживание государственного и муниципального долга (1300)</t>
  </si>
  <si>
    <t>Межбюджетные трансферты общего характера бюджетам субъектов Российской Федерации и муниципальных образований (1400)</t>
  </si>
  <si>
    <t>Итого расходов</t>
  </si>
  <si>
    <t>Дефицит(-), профицит (+)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</si>
</sst>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000"/>
  </numFmts>
  <fonts count="12">
    <font>
      <sz val="10"/>
      <color rgb="FF000000"/>
      <name val="Arial"/>
      <charset val="1"/>
    </font>
    <font>
      <b/>
      <sz val="10"/>
      <color rgb="FF000000"/>
      <name val="Arial Cyr"/>
      <charset val="1"/>
    </font>
    <font>
      <sz val="10"/>
      <name val="Arial Cyr"/>
      <charset val="1"/>
    </font>
    <font>
      <sz val="15"/>
      <name val="Arial"/>
      <charset val="1"/>
    </font>
    <font>
      <sz val="15"/>
      <name val="Times New Roman"/>
      <charset val="1"/>
    </font>
    <font>
      <b/>
      <sz val="15"/>
      <name val="Times New Roman"/>
      <charset val="1"/>
    </font>
    <font>
      <b/>
      <sz val="15"/>
      <color rgb="FF333333"/>
      <name val="Times New Roman"/>
      <charset val="1"/>
    </font>
    <font>
      <b/>
      <sz val="15"/>
      <color rgb="FF000000"/>
      <name val="Times New Roman"/>
      <charset val="1"/>
    </font>
    <font>
      <b/>
      <i/>
      <sz val="15"/>
      <color rgb="FF000000"/>
      <name val="Times New Roman"/>
      <charset val="1"/>
    </font>
    <font>
      <b/>
      <i/>
      <sz val="15"/>
      <name val="Times New Roman"/>
      <charset val="1"/>
    </font>
    <font>
      <sz val="15"/>
      <color rgb="FF000000"/>
      <name val="Times New Roman"/>
      <charset val="1"/>
    </font>
    <font>
      <sz val="15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1">
      <alignment vertical="top" wrapText="1"/>
    </xf>
    <xf numFmtId="0" fontId="2" fillId="0" borderId="0"/>
  </cellStyleXfs>
  <cellXfs count="38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164" fontId="8" fillId="0" borderId="2" xfId="0" applyNumberFormat="1" applyFont="1" applyBorder="1" applyAlignment="1" applyProtection="1">
      <alignment horizontal="center"/>
    </xf>
    <xf numFmtId="164" fontId="9" fillId="0" borderId="2" xfId="0" applyNumberFormat="1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justify" wrapText="1"/>
    </xf>
    <xf numFmtId="164" fontId="10" fillId="0" borderId="2" xfId="0" applyNumberFormat="1" applyFont="1" applyBorder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justify" vertical="center" wrapText="1"/>
    </xf>
    <xf numFmtId="0" fontId="10" fillId="0" borderId="2" xfId="0" applyFont="1" applyBorder="1" applyAlignment="1" applyProtection="1">
      <alignment horizontal="justify"/>
    </xf>
    <xf numFmtId="49" fontId="8" fillId="0" borderId="2" xfId="0" applyNumberFormat="1" applyFont="1" applyBorder="1" applyAlignment="1" applyProtection="1">
      <alignment horizontal="left" wrapText="1"/>
    </xf>
    <xf numFmtId="0" fontId="8" fillId="0" borderId="2" xfId="0" applyFont="1" applyBorder="1" applyProtection="1"/>
    <xf numFmtId="164" fontId="5" fillId="0" borderId="2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justify"/>
    </xf>
    <xf numFmtId="165" fontId="10" fillId="0" borderId="2" xfId="0" applyNumberFormat="1" applyFont="1" applyBorder="1" applyAlignment="1" applyProtection="1">
      <alignment horizontal="justify" vertical="center" wrapText="1"/>
    </xf>
    <xf numFmtId="0" fontId="10" fillId="0" borderId="2" xfId="1" applyFont="1" applyBorder="1" applyAlignment="1" applyProtection="1">
      <alignment horizontal="justify" vertical="top" wrapText="1"/>
    </xf>
    <xf numFmtId="0" fontId="10" fillId="0" borderId="2" xfId="0" applyFont="1" applyBorder="1" applyAlignment="1" applyProtection="1">
      <alignment wrapText="1"/>
    </xf>
    <xf numFmtId="0" fontId="8" fillId="0" borderId="2" xfId="0" applyFont="1" applyBorder="1" applyAlignment="1" applyProtection="1">
      <alignment horizontal="justify" wrapText="1"/>
    </xf>
    <xf numFmtId="0" fontId="8" fillId="2" borderId="2" xfId="0" applyFont="1" applyFill="1" applyBorder="1" applyAlignment="1" applyProtection="1">
      <alignment horizontal="justify" wrapText="1"/>
    </xf>
    <xf numFmtId="164" fontId="8" fillId="2" borderId="2" xfId="0" applyNumberFormat="1" applyFont="1" applyFill="1" applyBorder="1" applyAlignment="1" applyProtection="1">
      <alignment horizontal="center"/>
    </xf>
    <xf numFmtId="164" fontId="4" fillId="2" borderId="2" xfId="0" applyNumberFormat="1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justify" wrapText="1"/>
    </xf>
    <xf numFmtId="164" fontId="10" fillId="2" borderId="2" xfId="0" applyNumberFormat="1" applyFont="1" applyFill="1" applyBorder="1" applyAlignment="1" applyProtection="1">
      <alignment horizontal="center"/>
    </xf>
    <xf numFmtId="165" fontId="10" fillId="2" borderId="2" xfId="0" applyNumberFormat="1" applyFont="1" applyFill="1" applyBorder="1" applyAlignment="1" applyProtection="1">
      <alignment horizontal="left" vertical="center" wrapText="1"/>
    </xf>
    <xf numFmtId="165" fontId="8" fillId="0" borderId="2" xfId="0" applyNumberFormat="1" applyFont="1" applyBorder="1" applyAlignment="1" applyProtection="1">
      <alignment horizontal="justify" vertical="center" wrapText="1"/>
    </xf>
    <xf numFmtId="0" fontId="8" fillId="0" borderId="2" xfId="2" applyFont="1" applyBorder="1" applyAlignment="1" applyProtection="1">
      <alignment horizontal="justify" wrapText="1"/>
    </xf>
    <xf numFmtId="0" fontId="7" fillId="0" borderId="2" xfId="0" applyFont="1" applyBorder="1" applyAlignment="1" applyProtection="1">
      <alignment horizontal="justify" wrapText="1"/>
    </xf>
    <xf numFmtId="164" fontId="5" fillId="2" borderId="2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10" fillId="0" borderId="0" xfId="0" applyFont="1" applyAlignment="1" applyProtection="1">
      <alignment wrapText="1"/>
    </xf>
    <xf numFmtId="0" fontId="11" fillId="0" borderId="0" xfId="0" applyFont="1" applyProtection="1"/>
    <xf numFmtId="0" fontId="11" fillId="0" borderId="0" xfId="0" applyFont="1" applyAlignment="1" applyProtection="1">
      <alignment wrapText="1"/>
    </xf>
    <xf numFmtId="0" fontId="7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</cellXfs>
  <cellStyles count="3">
    <cellStyle name="xl34" xfId="1"/>
    <cellStyle name="Обычный" xfId="0" builtinId="0"/>
    <cellStyle name="Обычный_Приложения2013-201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4"/>
  <sheetViews>
    <sheetView tabSelected="1" zoomScale="95" zoomScaleNormal="95" workbookViewId="0">
      <selection activeCell="A2" sqref="A2:H91"/>
    </sheetView>
  </sheetViews>
  <sheetFormatPr defaultColWidth="11.5703125" defaultRowHeight="19.5"/>
  <cols>
    <col min="1" max="1" width="48.7109375" style="1" customWidth="1"/>
    <col min="2" max="2" width="22.5703125" style="1" customWidth="1"/>
    <col min="3" max="3" width="20.42578125" style="1" customWidth="1"/>
    <col min="4" max="4" width="21.42578125" style="1" customWidth="1"/>
    <col min="5" max="5" width="17.85546875" style="2" customWidth="1"/>
    <col min="6" max="6" width="18.140625" style="2" customWidth="1"/>
    <col min="7" max="7" width="14.7109375" style="2" customWidth="1"/>
    <col min="8" max="8" width="13.7109375" style="2" customWidth="1"/>
  </cols>
  <sheetData>
    <row r="2" spans="1:8" ht="97.5">
      <c r="A2" s="3"/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4" t="s">
        <v>5</v>
      </c>
      <c r="H2" s="4" t="s">
        <v>6</v>
      </c>
    </row>
    <row r="3" spans="1:8">
      <c r="A3" s="36" t="s">
        <v>7</v>
      </c>
      <c r="B3" s="36"/>
      <c r="C3" s="36"/>
      <c r="D3" s="36"/>
      <c r="E3" s="36"/>
      <c r="F3" s="36"/>
      <c r="G3" s="36"/>
      <c r="H3" s="36"/>
    </row>
    <row r="4" spans="1:8" ht="20.25">
      <c r="A4" s="6" t="s">
        <v>8</v>
      </c>
      <c r="B4" s="7">
        <f>B5+B6+B8+B9+B10+B11+B12+B7</f>
        <v>80558</v>
      </c>
      <c r="C4" s="7">
        <f>C5+C6+C8+C9+C10+C11+C12+C7</f>
        <v>90731.3</v>
      </c>
      <c r="D4" s="7">
        <f>D5+D6+D8+D9+D10+D11+D12+D7</f>
        <v>93822.599999999991</v>
      </c>
      <c r="E4" s="7">
        <f>E5+E6+E8+E9+E10+E11+E12+E7</f>
        <v>91522.5</v>
      </c>
      <c r="F4" s="8">
        <f t="shared" ref="F4:F11" si="0">D4/C4*100</f>
        <v>103.40709325227347</v>
      </c>
      <c r="G4" s="7">
        <f>G5+G6+G8+G9+G10+G11+G12+G7</f>
        <v>3091.3000000000029</v>
      </c>
      <c r="H4" s="7">
        <f>H5+H6+H8+H9+H10+H11+H12+H7</f>
        <v>2300.099999999999</v>
      </c>
    </row>
    <row r="5" spans="1:8">
      <c r="A5" s="9" t="s">
        <v>9</v>
      </c>
      <c r="B5" s="10">
        <v>66368</v>
      </c>
      <c r="C5" s="10">
        <v>66368</v>
      </c>
      <c r="D5" s="10">
        <v>69221.8</v>
      </c>
      <c r="E5" s="11">
        <v>70172.100000000006</v>
      </c>
      <c r="F5" s="11">
        <f t="shared" si="0"/>
        <v>104.29996383799423</v>
      </c>
      <c r="G5" s="11">
        <f t="shared" ref="G5:G11" si="1">D5-C5</f>
        <v>2853.8000000000029</v>
      </c>
      <c r="H5" s="11">
        <f t="shared" ref="H5:H11" si="2">D5-E5</f>
        <v>-950.30000000000291</v>
      </c>
    </row>
    <row r="6" spans="1:8">
      <c r="A6" s="9" t="s">
        <v>10</v>
      </c>
      <c r="B6" s="10"/>
      <c r="C6" s="10">
        <v>41.7</v>
      </c>
      <c r="D6" s="10">
        <v>36.4</v>
      </c>
      <c r="E6" s="11">
        <v>997.4</v>
      </c>
      <c r="F6" s="11">
        <f t="shared" si="0"/>
        <v>87.290167865707417</v>
      </c>
      <c r="G6" s="11">
        <f t="shared" si="1"/>
        <v>-5.3000000000000043</v>
      </c>
      <c r="H6" s="11">
        <f t="shared" si="2"/>
        <v>-961</v>
      </c>
    </row>
    <row r="7" spans="1:8" ht="58.5">
      <c r="A7" s="9" t="s">
        <v>11</v>
      </c>
      <c r="B7" s="10">
        <v>4200</v>
      </c>
      <c r="C7" s="10">
        <v>7388.6</v>
      </c>
      <c r="D7" s="10">
        <v>7503.2</v>
      </c>
      <c r="E7" s="11">
        <v>5119.3999999999996</v>
      </c>
      <c r="F7" s="11">
        <f t="shared" si="0"/>
        <v>101.55103808569959</v>
      </c>
      <c r="G7" s="11">
        <f t="shared" si="1"/>
        <v>114.59999999999945</v>
      </c>
      <c r="H7" s="11">
        <f t="shared" si="2"/>
        <v>2383.8000000000002</v>
      </c>
    </row>
    <row r="8" spans="1:8">
      <c r="A8" s="9" t="s">
        <v>12</v>
      </c>
      <c r="B8" s="10">
        <v>490</v>
      </c>
      <c r="C8" s="10">
        <v>7283</v>
      </c>
      <c r="D8" s="10">
        <v>7280.6</v>
      </c>
      <c r="E8" s="11">
        <v>4974.7</v>
      </c>
      <c r="F8" s="11">
        <f t="shared" si="0"/>
        <v>99.967046546752712</v>
      </c>
      <c r="G8" s="11">
        <f t="shared" si="1"/>
        <v>-2.3999999999996362</v>
      </c>
      <c r="H8" s="11">
        <f t="shared" si="2"/>
        <v>2305.9000000000005</v>
      </c>
    </row>
    <row r="9" spans="1:8">
      <c r="A9" s="9" t="s">
        <v>13</v>
      </c>
      <c r="B9" s="10">
        <v>8000</v>
      </c>
      <c r="C9" s="10">
        <v>8000</v>
      </c>
      <c r="D9" s="10">
        <v>7989.8</v>
      </c>
      <c r="E9" s="11">
        <v>8672.7999999999993</v>
      </c>
      <c r="F9" s="11">
        <f t="shared" si="0"/>
        <v>99.872500000000002</v>
      </c>
      <c r="G9" s="11">
        <f t="shared" si="1"/>
        <v>-10.199999999999818</v>
      </c>
      <c r="H9" s="11">
        <f t="shared" si="2"/>
        <v>-682.99999999999909</v>
      </c>
    </row>
    <row r="10" spans="1:8" ht="58.5">
      <c r="A10" s="9" t="s">
        <v>14</v>
      </c>
      <c r="B10" s="10">
        <v>600</v>
      </c>
      <c r="C10" s="10">
        <v>600</v>
      </c>
      <c r="D10" s="10">
        <v>715.9</v>
      </c>
      <c r="E10" s="11">
        <v>559.79999999999995</v>
      </c>
      <c r="F10" s="11">
        <f t="shared" si="0"/>
        <v>119.31666666666668</v>
      </c>
      <c r="G10" s="11">
        <f t="shared" si="1"/>
        <v>115.89999999999998</v>
      </c>
      <c r="H10" s="11">
        <f t="shared" si="2"/>
        <v>156.10000000000002</v>
      </c>
    </row>
    <row r="11" spans="1:8">
      <c r="A11" s="9" t="s">
        <v>15</v>
      </c>
      <c r="B11" s="10">
        <v>900</v>
      </c>
      <c r="C11" s="10">
        <v>1050</v>
      </c>
      <c r="D11" s="10">
        <v>1074.9000000000001</v>
      </c>
      <c r="E11" s="11">
        <v>1026.3</v>
      </c>
      <c r="F11" s="11">
        <f t="shared" si="0"/>
        <v>102.37142857142858</v>
      </c>
      <c r="G11" s="11">
        <f t="shared" si="1"/>
        <v>24.900000000000091</v>
      </c>
      <c r="H11" s="11">
        <f t="shared" si="2"/>
        <v>48.600000000000136</v>
      </c>
    </row>
    <row r="12" spans="1:8" hidden="1">
      <c r="A12" s="9" t="s">
        <v>16</v>
      </c>
      <c r="B12" s="10"/>
      <c r="C12" s="10"/>
      <c r="D12" s="10"/>
      <c r="E12" s="11"/>
      <c r="F12" s="11" t="e">
        <f>D12/C12</f>
        <v>#DIV/0!</v>
      </c>
      <c r="G12" s="11"/>
      <c r="H12" s="11"/>
    </row>
    <row r="13" spans="1:8" ht="20.25">
      <c r="A13" s="6" t="s">
        <v>17</v>
      </c>
      <c r="B13" s="7">
        <f>B14+B15+B17+B20+B24+B21+B16+B22+B23</f>
        <v>21585</v>
      </c>
      <c r="C13" s="7">
        <f>C14+C15+C17+C20+C24+C21+C16+C22+C23+C19+C18</f>
        <v>47448.1</v>
      </c>
      <c r="D13" s="7">
        <f>D14+D15+D17+D20+D24+D21+D16+D22+D23+D19+D18</f>
        <v>44549.799999999996</v>
      </c>
      <c r="E13" s="7">
        <f>E14+E15+E17+E20+E24+E21+E16+E22+E23+E19</f>
        <v>36121.700000000004</v>
      </c>
      <c r="F13" s="8">
        <f t="shared" ref="F13:F20" si="3">D13/C13*100</f>
        <v>93.891641604194902</v>
      </c>
      <c r="G13" s="8">
        <f t="shared" ref="G13:G36" si="4">D13-C13</f>
        <v>-2898.3000000000029</v>
      </c>
      <c r="H13" s="8">
        <f t="shared" ref="H13:H36" si="5">D13-E13</f>
        <v>8428.0999999999913</v>
      </c>
    </row>
    <row r="14" spans="1:8" ht="195">
      <c r="A14" s="12" t="s">
        <v>18</v>
      </c>
      <c r="B14" s="10">
        <v>7905</v>
      </c>
      <c r="C14" s="10">
        <v>12148.2</v>
      </c>
      <c r="D14" s="10">
        <v>10993.4</v>
      </c>
      <c r="E14" s="11">
        <v>9911.1</v>
      </c>
      <c r="F14" s="11">
        <f t="shared" si="3"/>
        <v>90.494064964356852</v>
      </c>
      <c r="G14" s="11">
        <f t="shared" si="4"/>
        <v>-1154.8000000000011</v>
      </c>
      <c r="H14" s="11">
        <f t="shared" si="5"/>
        <v>1082.2999999999993</v>
      </c>
    </row>
    <row r="15" spans="1:8" ht="39">
      <c r="A15" s="12" t="s">
        <v>19</v>
      </c>
      <c r="B15" s="10">
        <v>90</v>
      </c>
      <c r="C15" s="10">
        <v>117</v>
      </c>
      <c r="D15" s="10">
        <v>119.2</v>
      </c>
      <c r="E15" s="11">
        <v>104</v>
      </c>
      <c r="F15" s="11">
        <f t="shared" si="3"/>
        <v>101.88034188034187</v>
      </c>
      <c r="G15" s="11">
        <f t="shared" si="4"/>
        <v>2.2000000000000028</v>
      </c>
      <c r="H15" s="11">
        <f t="shared" si="5"/>
        <v>15.200000000000003</v>
      </c>
    </row>
    <row r="16" spans="1:8" ht="214.5">
      <c r="A16" s="12" t="s">
        <v>20</v>
      </c>
      <c r="B16" s="10"/>
      <c r="C16" s="10">
        <v>14524.1</v>
      </c>
      <c r="D16" s="10">
        <v>14529.9</v>
      </c>
      <c r="E16" s="11"/>
      <c r="F16" s="11">
        <f t="shared" si="3"/>
        <v>100.03993362755695</v>
      </c>
      <c r="G16" s="11">
        <f t="shared" si="4"/>
        <v>5.7999999999992724</v>
      </c>
      <c r="H16" s="11">
        <f t="shared" si="5"/>
        <v>14529.9</v>
      </c>
    </row>
    <row r="17" spans="1:8" ht="136.5">
      <c r="A17" s="12" t="s">
        <v>21</v>
      </c>
      <c r="B17" s="10">
        <v>13425</v>
      </c>
      <c r="C17" s="10">
        <v>18516.8</v>
      </c>
      <c r="D17" s="10">
        <v>16485.400000000001</v>
      </c>
      <c r="E17" s="11">
        <v>25580.6</v>
      </c>
      <c r="F17" s="11">
        <f t="shared" si="3"/>
        <v>89.029421930355142</v>
      </c>
      <c r="G17" s="11">
        <f t="shared" si="4"/>
        <v>-2031.3999999999978</v>
      </c>
      <c r="H17" s="11">
        <f t="shared" si="5"/>
        <v>-9095.1999999999971</v>
      </c>
    </row>
    <row r="18" spans="1:8">
      <c r="A18" s="12"/>
      <c r="B18" s="10"/>
      <c r="C18" s="10">
        <v>960</v>
      </c>
      <c r="D18" s="10">
        <v>959</v>
      </c>
      <c r="E18" s="11"/>
      <c r="F18" s="11">
        <f t="shared" si="3"/>
        <v>99.895833333333329</v>
      </c>
      <c r="G18" s="11">
        <f t="shared" si="4"/>
        <v>-1</v>
      </c>
      <c r="H18" s="11">
        <f t="shared" si="5"/>
        <v>959</v>
      </c>
    </row>
    <row r="19" spans="1:8" ht="78">
      <c r="A19" s="12" t="s">
        <v>22</v>
      </c>
      <c r="B19" s="10"/>
      <c r="C19" s="10"/>
      <c r="D19" s="10"/>
      <c r="E19" s="11">
        <v>120.3</v>
      </c>
      <c r="F19" s="11" t="e">
        <f t="shared" si="3"/>
        <v>#DIV/0!</v>
      </c>
      <c r="G19" s="11">
        <f t="shared" si="4"/>
        <v>0</v>
      </c>
      <c r="H19" s="11">
        <f t="shared" si="5"/>
        <v>-120.3</v>
      </c>
    </row>
    <row r="20" spans="1:8" ht="39">
      <c r="A20" s="13" t="s">
        <v>23</v>
      </c>
      <c r="B20" s="10">
        <v>110</v>
      </c>
      <c r="C20" s="10">
        <v>1110</v>
      </c>
      <c r="D20" s="10">
        <v>1104.4000000000001</v>
      </c>
      <c r="E20" s="11">
        <v>160.80000000000001</v>
      </c>
      <c r="F20" s="11">
        <f t="shared" si="3"/>
        <v>99.495495495495504</v>
      </c>
      <c r="G20" s="11">
        <f t="shared" si="4"/>
        <v>-5.5999999999999091</v>
      </c>
      <c r="H20" s="11">
        <f t="shared" si="5"/>
        <v>943.60000000000014</v>
      </c>
    </row>
    <row r="21" spans="1:8" hidden="1">
      <c r="A21" s="13" t="s">
        <v>24</v>
      </c>
      <c r="B21" s="10"/>
      <c r="C21" s="10"/>
      <c r="D21" s="10"/>
      <c r="E21" s="11"/>
      <c r="F21" s="11"/>
      <c r="G21" s="11">
        <f t="shared" si="4"/>
        <v>0</v>
      </c>
      <c r="H21" s="11">
        <f t="shared" si="5"/>
        <v>0</v>
      </c>
    </row>
    <row r="22" spans="1:8" ht="39">
      <c r="A22" s="13" t="s">
        <v>25</v>
      </c>
      <c r="B22" s="10"/>
      <c r="C22" s="10">
        <v>0</v>
      </c>
      <c r="D22" s="10">
        <v>148.19999999999999</v>
      </c>
      <c r="E22" s="11">
        <v>130.5</v>
      </c>
      <c r="F22" s="11" t="e">
        <f>D22/C22*100</f>
        <v>#DIV/0!</v>
      </c>
      <c r="G22" s="11">
        <f t="shared" si="4"/>
        <v>148.19999999999999</v>
      </c>
      <c r="H22" s="11">
        <f t="shared" si="5"/>
        <v>17.699999999999989</v>
      </c>
    </row>
    <row r="23" spans="1:8">
      <c r="A23" s="13" t="s">
        <v>26</v>
      </c>
      <c r="B23" s="10"/>
      <c r="C23" s="10"/>
      <c r="D23" s="10">
        <v>6.1</v>
      </c>
      <c r="E23" s="11">
        <v>1.9</v>
      </c>
      <c r="F23" s="11"/>
      <c r="G23" s="11">
        <f t="shared" si="4"/>
        <v>6.1</v>
      </c>
      <c r="H23" s="11">
        <f t="shared" si="5"/>
        <v>4.1999999999999993</v>
      </c>
    </row>
    <row r="24" spans="1:8">
      <c r="A24" s="13" t="s">
        <v>27</v>
      </c>
      <c r="B24" s="10">
        <v>55</v>
      </c>
      <c r="C24" s="10">
        <v>72</v>
      </c>
      <c r="D24" s="10">
        <v>204.2</v>
      </c>
      <c r="E24" s="11">
        <v>112.5</v>
      </c>
      <c r="F24" s="11">
        <f t="shared" ref="F24:F31" si="6">D24/C24*100</f>
        <v>283.61111111111109</v>
      </c>
      <c r="G24" s="11">
        <f t="shared" si="4"/>
        <v>132.19999999999999</v>
      </c>
      <c r="H24" s="11">
        <f t="shared" si="5"/>
        <v>91.699999999999989</v>
      </c>
    </row>
    <row r="25" spans="1:8" ht="20.25">
      <c r="A25" s="14" t="s">
        <v>28</v>
      </c>
      <c r="B25" s="7">
        <f>B26+B27+B29+B30+B31+B33+B28+B34+B35</f>
        <v>155232</v>
      </c>
      <c r="C25" s="7">
        <f>C26+C27+C29+C30+C31+C33+C28+C34+C35</f>
        <v>225660.9</v>
      </c>
      <c r="D25" s="7">
        <f>D26+D27+D29+D30+D31+D33+D28+D34+D35+D32</f>
        <v>225710.89999999997</v>
      </c>
      <c r="E25" s="7">
        <f>E26+E27+E28+E29+E30+E31+E33+E34+E35</f>
        <v>166125.4</v>
      </c>
      <c r="F25" s="7">
        <f t="shared" si="6"/>
        <v>100.02215713931832</v>
      </c>
      <c r="G25" s="7">
        <f t="shared" si="4"/>
        <v>49.999999999970896</v>
      </c>
      <c r="H25" s="7">
        <f t="shared" si="5"/>
        <v>59585.499999999971</v>
      </c>
    </row>
    <row r="26" spans="1:8" ht="97.5">
      <c r="A26" s="12" t="s">
        <v>29</v>
      </c>
      <c r="B26" s="10">
        <v>13158</v>
      </c>
      <c r="C26" s="10">
        <v>13158</v>
      </c>
      <c r="D26" s="10">
        <v>13158</v>
      </c>
      <c r="E26" s="11">
        <v>10048</v>
      </c>
      <c r="F26" s="11">
        <f t="shared" si="6"/>
        <v>100</v>
      </c>
      <c r="G26" s="11">
        <f t="shared" si="4"/>
        <v>0</v>
      </c>
      <c r="H26" s="11">
        <f t="shared" si="5"/>
        <v>3110</v>
      </c>
    </row>
    <row r="27" spans="1:8" ht="78">
      <c r="A27" s="12" t="s">
        <v>30</v>
      </c>
      <c r="B27" s="10"/>
      <c r="C27" s="10"/>
      <c r="D27" s="10"/>
      <c r="E27" s="11">
        <v>1831.4</v>
      </c>
      <c r="F27" s="11"/>
      <c r="G27" s="11">
        <f t="shared" si="4"/>
        <v>0</v>
      </c>
      <c r="H27" s="11">
        <f t="shared" si="5"/>
        <v>-1831.4</v>
      </c>
    </row>
    <row r="28" spans="1:8">
      <c r="A28" s="12" t="s">
        <v>31</v>
      </c>
      <c r="B28" s="10"/>
      <c r="C28" s="10">
        <v>803</v>
      </c>
      <c r="D28" s="10">
        <v>803</v>
      </c>
      <c r="E28" s="11">
        <v>803</v>
      </c>
      <c r="F28" s="11">
        <f t="shared" si="6"/>
        <v>100</v>
      </c>
      <c r="G28" s="11">
        <f t="shared" si="4"/>
        <v>0</v>
      </c>
      <c r="H28" s="11">
        <f t="shared" si="5"/>
        <v>0</v>
      </c>
    </row>
    <row r="29" spans="1:8">
      <c r="A29" s="12" t="s">
        <v>32</v>
      </c>
      <c r="B29" s="10">
        <v>35118.5</v>
      </c>
      <c r="C29" s="10">
        <v>77289.8</v>
      </c>
      <c r="D29" s="10">
        <v>77289.7</v>
      </c>
      <c r="E29" s="11">
        <v>45600.6</v>
      </c>
      <c r="F29" s="11">
        <f t="shared" si="6"/>
        <v>99.999870616821369</v>
      </c>
      <c r="G29" s="11">
        <f t="shared" si="4"/>
        <v>-0.10000000000582077</v>
      </c>
      <c r="H29" s="11">
        <f t="shared" si="5"/>
        <v>31689.1</v>
      </c>
    </row>
    <row r="30" spans="1:8">
      <c r="A30" s="12" t="s">
        <v>33</v>
      </c>
      <c r="B30" s="10">
        <v>92736.2</v>
      </c>
      <c r="C30" s="10">
        <v>116469.7</v>
      </c>
      <c r="D30" s="10">
        <v>116406.39999999999</v>
      </c>
      <c r="E30" s="11">
        <v>90996.2</v>
      </c>
      <c r="F30" s="11">
        <f t="shared" si="6"/>
        <v>99.945651100672535</v>
      </c>
      <c r="G30" s="11">
        <f t="shared" si="4"/>
        <v>-63.30000000000291</v>
      </c>
      <c r="H30" s="11">
        <f t="shared" si="5"/>
        <v>25410.199999999997</v>
      </c>
    </row>
    <row r="31" spans="1:8">
      <c r="A31" s="12" t="s">
        <v>34</v>
      </c>
      <c r="B31" s="10">
        <v>8939.2999999999993</v>
      </c>
      <c r="C31" s="10">
        <v>11889.6</v>
      </c>
      <c r="D31" s="10">
        <v>11888.1</v>
      </c>
      <c r="E31" s="11">
        <v>12250.8</v>
      </c>
      <c r="F31" s="11">
        <f t="shared" si="6"/>
        <v>99.987383932176016</v>
      </c>
      <c r="G31" s="11">
        <f t="shared" si="4"/>
        <v>-1.5</v>
      </c>
      <c r="H31" s="11">
        <f t="shared" si="5"/>
        <v>-362.69999999999891</v>
      </c>
    </row>
    <row r="32" spans="1:8">
      <c r="A32" s="12" t="s">
        <v>28</v>
      </c>
      <c r="B32" s="10"/>
      <c r="C32" s="10"/>
      <c r="D32" s="10">
        <v>123</v>
      </c>
      <c r="E32" s="11"/>
      <c r="F32" s="11"/>
      <c r="G32" s="11">
        <f t="shared" si="4"/>
        <v>123</v>
      </c>
      <c r="H32" s="11">
        <f t="shared" si="5"/>
        <v>123</v>
      </c>
    </row>
    <row r="33" spans="1:8" ht="58.5">
      <c r="A33" s="13" t="s">
        <v>35</v>
      </c>
      <c r="B33" s="10">
        <v>5280</v>
      </c>
      <c r="C33" s="10">
        <v>6050.8</v>
      </c>
      <c r="D33" s="10">
        <v>6079.4</v>
      </c>
      <c r="E33" s="11">
        <v>4592</v>
      </c>
      <c r="F33" s="11">
        <f>D33/C33*100</f>
        <v>100.47266477160044</v>
      </c>
      <c r="G33" s="11">
        <f t="shared" si="4"/>
        <v>28.599999999999454</v>
      </c>
      <c r="H33" s="11">
        <f t="shared" si="5"/>
        <v>1487.3999999999996</v>
      </c>
    </row>
    <row r="34" spans="1:8" ht="39">
      <c r="A34" s="13" t="s">
        <v>36</v>
      </c>
      <c r="B34" s="10"/>
      <c r="C34" s="10"/>
      <c r="D34" s="10">
        <v>-73</v>
      </c>
      <c r="E34" s="11"/>
      <c r="F34" s="11"/>
      <c r="G34" s="11">
        <f t="shared" si="4"/>
        <v>-73</v>
      </c>
      <c r="H34" s="11">
        <f t="shared" si="5"/>
        <v>-73</v>
      </c>
    </row>
    <row r="35" spans="1:8" ht="39">
      <c r="A35" s="13" t="s">
        <v>37</v>
      </c>
      <c r="B35" s="10"/>
      <c r="C35" s="10"/>
      <c r="D35" s="10">
        <v>36.299999999999997</v>
      </c>
      <c r="E35" s="11">
        <v>3.4</v>
      </c>
      <c r="F35" s="11"/>
      <c r="G35" s="11">
        <f t="shared" si="4"/>
        <v>36.299999999999997</v>
      </c>
      <c r="H35" s="11">
        <f t="shared" si="5"/>
        <v>32.9</v>
      </c>
    </row>
    <row r="36" spans="1:8" ht="20.25">
      <c r="A36" s="15" t="s">
        <v>38</v>
      </c>
      <c r="B36" s="7">
        <f>B4+B13+B25</f>
        <v>257375</v>
      </c>
      <c r="C36" s="7">
        <f>C4+C13+C25</f>
        <v>363840.3</v>
      </c>
      <c r="D36" s="7">
        <f>D4+D13+D25</f>
        <v>364083.29999999993</v>
      </c>
      <c r="E36" s="7">
        <f>E4+E13+E25</f>
        <v>293769.59999999998</v>
      </c>
      <c r="F36" s="8">
        <f>D36/C36*100</f>
        <v>100.06678754387568</v>
      </c>
      <c r="G36" s="16">
        <f t="shared" si="4"/>
        <v>242.99999999994179</v>
      </c>
      <c r="H36" s="8">
        <f t="shared" si="5"/>
        <v>70313.699999999953</v>
      </c>
    </row>
    <row r="37" spans="1:8">
      <c r="A37" s="36" t="s">
        <v>39</v>
      </c>
      <c r="B37" s="36"/>
      <c r="C37" s="36"/>
      <c r="D37" s="36"/>
      <c r="E37" s="36"/>
      <c r="F37" s="36"/>
      <c r="G37" s="36"/>
      <c r="H37" s="36"/>
    </row>
    <row r="38" spans="1:8" ht="40.5">
      <c r="A38" s="17" t="s">
        <v>40</v>
      </c>
      <c r="B38" s="7">
        <f>B39+B40+B41+B42+B43+B44+B45</f>
        <v>32598</v>
      </c>
      <c r="C38" s="7">
        <f>C39+C40+C41+C42+C43+C44+C45</f>
        <v>51649.5</v>
      </c>
      <c r="D38" s="7">
        <f>D39+D40+D41+D42+D43+D44+D45</f>
        <v>49526</v>
      </c>
      <c r="E38" s="7">
        <f>E39+E40+E41+E42+E43+E44+E45</f>
        <v>40123.1</v>
      </c>
      <c r="F38" s="7">
        <f t="shared" ref="F38:F43" si="7">D38/C38*100</f>
        <v>95.88863396547886</v>
      </c>
      <c r="G38" s="7">
        <f>G39+G40+G41+G42+G43+G44+G45</f>
        <v>-2123.5000000000018</v>
      </c>
      <c r="H38" s="7">
        <f>H39+H40+H41+H42+H43+H44+H45</f>
        <v>9402.9000000000015</v>
      </c>
    </row>
    <row r="39" spans="1:8" ht="78">
      <c r="A39" s="18" t="s">
        <v>41</v>
      </c>
      <c r="B39" s="10">
        <v>1632.5</v>
      </c>
      <c r="C39" s="10">
        <v>1812.5</v>
      </c>
      <c r="D39" s="10">
        <v>1812.5</v>
      </c>
      <c r="E39" s="11">
        <v>385.7</v>
      </c>
      <c r="F39" s="11">
        <f t="shared" si="7"/>
        <v>100</v>
      </c>
      <c r="G39" s="11">
        <f t="shared" ref="G39:G50" si="8">D39-C39</f>
        <v>0</v>
      </c>
      <c r="H39" s="11">
        <f t="shared" ref="H39:H50" si="9">D39-E39</f>
        <v>1426.8</v>
      </c>
    </row>
    <row r="40" spans="1:8" ht="97.5">
      <c r="A40" s="18" t="s">
        <v>42</v>
      </c>
      <c r="B40" s="10">
        <v>695.7</v>
      </c>
      <c r="C40" s="10">
        <v>870.9</v>
      </c>
      <c r="D40" s="10">
        <v>870.9</v>
      </c>
      <c r="E40" s="11">
        <v>933.3</v>
      </c>
      <c r="F40" s="11">
        <f t="shared" si="7"/>
        <v>100</v>
      </c>
      <c r="G40" s="11">
        <f t="shared" si="8"/>
        <v>0</v>
      </c>
      <c r="H40" s="11">
        <f t="shared" si="9"/>
        <v>-62.399999999999977</v>
      </c>
    </row>
    <row r="41" spans="1:8" ht="117">
      <c r="A41" s="18" t="s">
        <v>43</v>
      </c>
      <c r="B41" s="10">
        <v>14260.4</v>
      </c>
      <c r="C41" s="10">
        <v>17368.2</v>
      </c>
      <c r="D41" s="10">
        <v>17299</v>
      </c>
      <c r="E41" s="11">
        <v>14640.8</v>
      </c>
      <c r="F41" s="11">
        <f t="shared" si="7"/>
        <v>99.601570686657212</v>
      </c>
      <c r="G41" s="11">
        <f t="shared" si="8"/>
        <v>-69.200000000000728</v>
      </c>
      <c r="H41" s="11">
        <f t="shared" si="9"/>
        <v>2658.2000000000007</v>
      </c>
    </row>
    <row r="42" spans="1:8">
      <c r="A42" s="19" t="s">
        <v>44</v>
      </c>
      <c r="B42" s="10">
        <v>48.2</v>
      </c>
      <c r="C42" s="10">
        <v>48.2</v>
      </c>
      <c r="D42" s="10">
        <v>48.2</v>
      </c>
      <c r="E42" s="11">
        <v>8.1</v>
      </c>
      <c r="F42" s="11">
        <f t="shared" si="7"/>
        <v>100</v>
      </c>
      <c r="G42" s="11">
        <f t="shared" si="8"/>
        <v>0</v>
      </c>
      <c r="H42" s="11">
        <f t="shared" si="9"/>
        <v>40.1</v>
      </c>
    </row>
    <row r="43" spans="1:8" ht="97.5">
      <c r="A43" s="18" t="s">
        <v>45</v>
      </c>
      <c r="B43" s="10">
        <v>3720.5</v>
      </c>
      <c r="C43" s="10">
        <v>4795</v>
      </c>
      <c r="D43" s="10">
        <v>4788.8999999999996</v>
      </c>
      <c r="E43" s="11">
        <v>3463.1</v>
      </c>
      <c r="F43" s="11">
        <f t="shared" si="7"/>
        <v>99.872784150156406</v>
      </c>
      <c r="G43" s="11">
        <f t="shared" si="8"/>
        <v>-6.1000000000003638</v>
      </c>
      <c r="H43" s="11">
        <f t="shared" si="9"/>
        <v>1325.7999999999997</v>
      </c>
    </row>
    <row r="44" spans="1:8">
      <c r="A44" s="18" t="s">
        <v>46</v>
      </c>
      <c r="B44" s="10">
        <v>100</v>
      </c>
      <c r="C44" s="10">
        <v>100</v>
      </c>
      <c r="D44" s="10"/>
      <c r="E44" s="11"/>
      <c r="F44" s="11"/>
      <c r="G44" s="11">
        <f t="shared" si="8"/>
        <v>-100</v>
      </c>
      <c r="H44" s="11">
        <f t="shared" si="9"/>
        <v>0</v>
      </c>
    </row>
    <row r="45" spans="1:8" ht="39">
      <c r="A45" s="18" t="s">
        <v>47</v>
      </c>
      <c r="B45" s="10">
        <v>12140.7</v>
      </c>
      <c r="C45" s="10">
        <v>26654.7</v>
      </c>
      <c r="D45" s="10">
        <v>24706.5</v>
      </c>
      <c r="E45" s="10">
        <v>20692.099999999999</v>
      </c>
      <c r="F45" s="11">
        <f t="shared" ref="F45:F51" si="10">D45/C45*100</f>
        <v>92.690970072820178</v>
      </c>
      <c r="G45" s="11">
        <f t="shared" si="8"/>
        <v>-1948.2000000000007</v>
      </c>
      <c r="H45" s="11">
        <f t="shared" si="9"/>
        <v>4014.4000000000015</v>
      </c>
    </row>
    <row r="46" spans="1:8" ht="39">
      <c r="A46" s="20" t="s">
        <v>48</v>
      </c>
      <c r="B46" s="10">
        <v>337.5</v>
      </c>
      <c r="C46" s="10">
        <v>512.9</v>
      </c>
      <c r="D46" s="10">
        <v>512.9</v>
      </c>
      <c r="E46" s="11">
        <v>446.9</v>
      </c>
      <c r="F46" s="11">
        <f t="shared" si="10"/>
        <v>100</v>
      </c>
      <c r="G46" s="11">
        <f t="shared" si="8"/>
        <v>0</v>
      </c>
      <c r="H46" s="11">
        <f t="shared" si="9"/>
        <v>66</v>
      </c>
    </row>
    <row r="47" spans="1:8">
      <c r="A47" s="20" t="s">
        <v>49</v>
      </c>
      <c r="B47" s="10">
        <v>297.89999999999998</v>
      </c>
      <c r="C47" s="10">
        <v>426.2</v>
      </c>
      <c r="D47" s="10">
        <v>426.2</v>
      </c>
      <c r="E47" s="11">
        <v>300.2</v>
      </c>
      <c r="F47" s="11">
        <f t="shared" si="10"/>
        <v>100</v>
      </c>
      <c r="G47" s="11">
        <f t="shared" si="8"/>
        <v>0</v>
      </c>
      <c r="H47" s="11">
        <f t="shared" si="9"/>
        <v>126</v>
      </c>
    </row>
    <row r="48" spans="1:8">
      <c r="A48" s="20" t="s">
        <v>50</v>
      </c>
      <c r="B48" s="10">
        <v>268</v>
      </c>
      <c r="C48" s="10">
        <v>458.1</v>
      </c>
      <c r="D48" s="10">
        <v>458.1</v>
      </c>
      <c r="E48" s="11">
        <v>392.5</v>
      </c>
      <c r="F48" s="11">
        <f t="shared" si="10"/>
        <v>100</v>
      </c>
      <c r="G48" s="11">
        <f t="shared" si="8"/>
        <v>0</v>
      </c>
      <c r="H48" s="11">
        <f t="shared" si="9"/>
        <v>65.600000000000023</v>
      </c>
    </row>
    <row r="49" spans="1:8">
      <c r="A49" s="20" t="s">
        <v>51</v>
      </c>
      <c r="B49" s="10">
        <v>9023</v>
      </c>
      <c r="C49" s="10">
        <v>13679.7</v>
      </c>
      <c r="D49" s="10">
        <v>13045.6</v>
      </c>
      <c r="E49" s="11">
        <v>13245.7</v>
      </c>
      <c r="F49" s="11">
        <f t="shared" si="10"/>
        <v>95.364664429775502</v>
      </c>
      <c r="G49" s="11">
        <f t="shared" si="8"/>
        <v>-634.10000000000036</v>
      </c>
      <c r="H49" s="11">
        <f t="shared" si="9"/>
        <v>-200.10000000000036</v>
      </c>
    </row>
    <row r="50" spans="1:8" ht="20.25">
      <c r="A50" s="21" t="s">
        <v>52</v>
      </c>
      <c r="B50" s="7">
        <v>773.3</v>
      </c>
      <c r="C50" s="7">
        <v>819.3</v>
      </c>
      <c r="D50" s="7">
        <v>819.3</v>
      </c>
      <c r="E50" s="8">
        <v>750.5</v>
      </c>
      <c r="F50" s="8">
        <f t="shared" si="10"/>
        <v>100</v>
      </c>
      <c r="G50" s="8">
        <f t="shared" si="8"/>
        <v>0</v>
      </c>
      <c r="H50" s="8">
        <f t="shared" si="9"/>
        <v>68.799999999999955</v>
      </c>
    </row>
    <row r="51" spans="1:8" ht="20.25">
      <c r="A51" s="21" t="s">
        <v>53</v>
      </c>
      <c r="B51" s="7">
        <f>B53+B54+B55+B52</f>
        <v>31375</v>
      </c>
      <c r="C51" s="7">
        <f>C53+C54+C55+C52</f>
        <v>69661.7</v>
      </c>
      <c r="D51" s="7">
        <f>D53+D54+D55+D52</f>
        <v>66642.5</v>
      </c>
      <c r="E51" s="7">
        <f>E53+E54+E55+E52</f>
        <v>52393.299999999996</v>
      </c>
      <c r="F51" s="7">
        <f t="shared" si="10"/>
        <v>95.665911110409311</v>
      </c>
      <c r="G51" s="7">
        <f>G53+G54+G55+G52</f>
        <v>-3019.1999999999944</v>
      </c>
      <c r="H51" s="7">
        <f>H53+H54+H55+H52</f>
        <v>14249.200000000004</v>
      </c>
    </row>
    <row r="52" spans="1:8" hidden="1">
      <c r="A52" s="9" t="s">
        <v>54</v>
      </c>
      <c r="B52" s="10"/>
      <c r="C52" s="10"/>
      <c r="D52" s="10"/>
      <c r="E52" s="11"/>
      <c r="F52" s="11"/>
      <c r="G52" s="11">
        <f>D52-C52</f>
        <v>0</v>
      </c>
      <c r="H52" s="11">
        <f>D52-E52</f>
        <v>0</v>
      </c>
    </row>
    <row r="53" spans="1:8">
      <c r="A53" s="9" t="s">
        <v>55</v>
      </c>
      <c r="B53" s="10">
        <v>1375</v>
      </c>
      <c r="C53" s="10">
        <v>1375</v>
      </c>
      <c r="D53" s="10">
        <v>1174.2</v>
      </c>
      <c r="E53" s="11">
        <v>1154.7</v>
      </c>
      <c r="F53" s="11">
        <f>D53/C53*100</f>
        <v>85.396363636363631</v>
      </c>
      <c r="G53" s="11">
        <f>D53-C53</f>
        <v>-200.79999999999995</v>
      </c>
      <c r="H53" s="11">
        <f>D53-E53</f>
        <v>19.5</v>
      </c>
    </row>
    <row r="54" spans="1:8">
      <c r="A54" s="9" t="s">
        <v>56</v>
      </c>
      <c r="B54" s="10">
        <v>30000</v>
      </c>
      <c r="C54" s="10">
        <v>68286.7</v>
      </c>
      <c r="D54" s="10">
        <v>65468.3</v>
      </c>
      <c r="E54" s="11">
        <v>51238.6</v>
      </c>
      <c r="F54" s="11">
        <f>D54/C54*100</f>
        <v>95.872695561507598</v>
      </c>
      <c r="G54" s="11">
        <f>D54-C54</f>
        <v>-2818.3999999999942</v>
      </c>
      <c r="H54" s="11">
        <f>D54-E54</f>
        <v>14229.700000000004</v>
      </c>
    </row>
    <row r="55" spans="1:8" ht="39" hidden="1">
      <c r="A55" s="9" t="s">
        <v>57</v>
      </c>
      <c r="B55" s="10"/>
      <c r="C55" s="10"/>
      <c r="D55" s="10"/>
      <c r="E55" s="11"/>
      <c r="F55" s="11"/>
      <c r="G55" s="11">
        <f>D55-C55</f>
        <v>0</v>
      </c>
      <c r="H55" s="11">
        <f>D55-E55</f>
        <v>0</v>
      </c>
    </row>
    <row r="56" spans="1:8" ht="20.25">
      <c r="A56" s="21" t="s">
        <v>58</v>
      </c>
      <c r="B56" s="7">
        <f t="shared" ref="B56:H56" si="11">B58+B59+B60+B57</f>
        <v>6363.2000000000007</v>
      </c>
      <c r="C56" s="7">
        <f t="shared" si="11"/>
        <v>24556.6</v>
      </c>
      <c r="D56" s="7">
        <f t="shared" si="11"/>
        <v>22889.600000000002</v>
      </c>
      <c r="E56" s="7">
        <f t="shared" si="11"/>
        <v>15140.9</v>
      </c>
      <c r="F56" s="7">
        <f t="shared" si="11"/>
        <v>353.43343118747964</v>
      </c>
      <c r="G56" s="7">
        <f t="shared" si="11"/>
        <v>-1667.0000000000007</v>
      </c>
      <c r="H56" s="7">
        <f t="shared" si="11"/>
        <v>7748.6999999999971</v>
      </c>
    </row>
    <row r="57" spans="1:8">
      <c r="A57" s="9" t="s">
        <v>59</v>
      </c>
      <c r="B57" s="10">
        <v>75</v>
      </c>
      <c r="C57" s="10">
        <v>206.6</v>
      </c>
      <c r="D57" s="10">
        <v>206.4</v>
      </c>
      <c r="E57" s="11"/>
      <c r="F57" s="11">
        <f t="shared" ref="F57:F80" si="12">D57/C57*100</f>
        <v>99.903194578896432</v>
      </c>
      <c r="G57" s="11">
        <f>D57-C57</f>
        <v>-0.19999999999998863</v>
      </c>
      <c r="H57" s="11">
        <f t="shared" ref="H57:H70" si="13">D57-E57</f>
        <v>206.4</v>
      </c>
    </row>
    <row r="58" spans="1:8">
      <c r="A58" s="9" t="s">
        <v>60</v>
      </c>
      <c r="B58" s="10">
        <v>4029.3</v>
      </c>
      <c r="C58" s="10">
        <v>18099.3</v>
      </c>
      <c r="D58" s="10">
        <v>17940.599999999999</v>
      </c>
      <c r="E58" s="11">
        <v>3211.7</v>
      </c>
      <c r="F58" s="11">
        <f t="shared" si="12"/>
        <v>99.123170509356711</v>
      </c>
      <c r="G58" s="11">
        <f>D58-C58</f>
        <v>-158.70000000000073</v>
      </c>
      <c r="H58" s="11">
        <f t="shared" si="13"/>
        <v>14728.899999999998</v>
      </c>
    </row>
    <row r="59" spans="1:8">
      <c r="A59" s="9" t="s">
        <v>61</v>
      </c>
      <c r="B59" s="10"/>
      <c r="C59" s="10">
        <v>3311.5</v>
      </c>
      <c r="D59" s="10">
        <v>1816.9</v>
      </c>
      <c r="E59" s="11">
        <v>10030.799999999999</v>
      </c>
      <c r="F59" s="11">
        <f t="shared" si="12"/>
        <v>54.866374754642912</v>
      </c>
      <c r="G59" s="11">
        <f>D59-C59</f>
        <v>-1494.6</v>
      </c>
      <c r="H59" s="11">
        <f t="shared" si="13"/>
        <v>-8213.9</v>
      </c>
    </row>
    <row r="60" spans="1:8" ht="39">
      <c r="A60" s="9" t="s">
        <v>62</v>
      </c>
      <c r="B60" s="10">
        <v>2258.9</v>
      </c>
      <c r="C60" s="10">
        <v>2939.2</v>
      </c>
      <c r="D60" s="10">
        <v>2925.7</v>
      </c>
      <c r="E60" s="11">
        <v>1898.4</v>
      </c>
      <c r="F60" s="11">
        <f t="shared" si="12"/>
        <v>99.540691344583564</v>
      </c>
      <c r="G60" s="11">
        <f>D60-C60</f>
        <v>-13.5</v>
      </c>
      <c r="H60" s="11">
        <f t="shared" si="13"/>
        <v>1027.2999999999997</v>
      </c>
    </row>
    <row r="61" spans="1:8" ht="40.5">
      <c r="A61" s="21" t="s">
        <v>63</v>
      </c>
      <c r="B61" s="7">
        <f>B62</f>
        <v>0</v>
      </c>
      <c r="C61" s="7">
        <f>C62</f>
        <v>0</v>
      </c>
      <c r="D61" s="7">
        <f>D62</f>
        <v>0</v>
      </c>
      <c r="E61" s="7">
        <f>E62</f>
        <v>166.3</v>
      </c>
      <c r="F61" s="8"/>
      <c r="G61" s="7">
        <f>G62</f>
        <v>0</v>
      </c>
      <c r="H61" s="8">
        <f t="shared" si="13"/>
        <v>-166.3</v>
      </c>
    </row>
    <row r="62" spans="1:8" ht="39">
      <c r="A62" s="9" t="s">
        <v>64</v>
      </c>
      <c r="B62" s="10"/>
      <c r="C62" s="10"/>
      <c r="D62" s="10"/>
      <c r="E62" s="11">
        <v>166.3</v>
      </c>
      <c r="F62" s="11"/>
      <c r="G62" s="11"/>
      <c r="H62" s="11">
        <f t="shared" si="13"/>
        <v>-166.3</v>
      </c>
    </row>
    <row r="63" spans="1:8" ht="20.25">
      <c r="A63" s="21" t="s">
        <v>65</v>
      </c>
      <c r="B63" s="7">
        <f>B64+B65+B66+B67+B68</f>
        <v>167313.1</v>
      </c>
      <c r="C63" s="7">
        <f>C64+C65+C66+C67+C68</f>
        <v>186079.30000000002</v>
      </c>
      <c r="D63" s="7">
        <f>D64+D65+D66+D67+D68</f>
        <v>185707.7</v>
      </c>
      <c r="E63" s="8">
        <f>E64+E65+E66+E67+E68</f>
        <v>164978.00000000003</v>
      </c>
      <c r="F63" s="8">
        <f t="shared" si="12"/>
        <v>99.800300194594456</v>
      </c>
      <c r="G63" s="8">
        <f t="shared" ref="G63:G70" si="14">D63-C63</f>
        <v>-371.60000000000582</v>
      </c>
      <c r="H63" s="8">
        <f t="shared" si="13"/>
        <v>20729.699999999983</v>
      </c>
    </row>
    <row r="64" spans="1:8">
      <c r="A64" s="9" t="s">
        <v>66</v>
      </c>
      <c r="B64" s="10">
        <v>25439</v>
      </c>
      <c r="C64" s="10">
        <v>25288.2</v>
      </c>
      <c r="D64" s="10">
        <v>25288.2</v>
      </c>
      <c r="E64" s="11">
        <v>26150</v>
      </c>
      <c r="F64" s="11">
        <f t="shared" si="12"/>
        <v>100</v>
      </c>
      <c r="G64" s="11">
        <f t="shared" si="14"/>
        <v>0</v>
      </c>
      <c r="H64" s="11">
        <f t="shared" si="13"/>
        <v>-861.79999999999927</v>
      </c>
    </row>
    <row r="65" spans="1:8">
      <c r="A65" s="9" t="s">
        <v>67</v>
      </c>
      <c r="B65" s="10">
        <v>123978.5</v>
      </c>
      <c r="C65" s="10">
        <v>140381.20000000001</v>
      </c>
      <c r="D65" s="10">
        <v>140227.29999999999</v>
      </c>
      <c r="E65" s="11">
        <v>122062</v>
      </c>
      <c r="F65" s="11">
        <f t="shared" si="12"/>
        <v>99.890369935575407</v>
      </c>
      <c r="G65" s="11">
        <f t="shared" si="14"/>
        <v>-153.90000000002328</v>
      </c>
      <c r="H65" s="11">
        <f t="shared" si="13"/>
        <v>18165.299999999988</v>
      </c>
    </row>
    <row r="66" spans="1:8">
      <c r="A66" s="9" t="s">
        <v>68</v>
      </c>
      <c r="B66" s="10">
        <v>12817.9</v>
      </c>
      <c r="C66" s="10">
        <v>14663.7</v>
      </c>
      <c r="D66" s="10">
        <v>14466.3</v>
      </c>
      <c r="E66" s="11">
        <v>11387.2</v>
      </c>
      <c r="F66" s="11">
        <f t="shared" si="12"/>
        <v>98.653818613310406</v>
      </c>
      <c r="G66" s="11">
        <f t="shared" si="14"/>
        <v>-197.40000000000146</v>
      </c>
      <c r="H66" s="11">
        <f t="shared" si="13"/>
        <v>3079.0999999999985</v>
      </c>
    </row>
    <row r="67" spans="1:8">
      <c r="A67" s="9" t="s">
        <v>69</v>
      </c>
      <c r="B67" s="10">
        <v>498.2</v>
      </c>
      <c r="C67" s="10">
        <v>591.29999999999995</v>
      </c>
      <c r="D67" s="10">
        <v>576.70000000000005</v>
      </c>
      <c r="E67" s="11">
        <v>617.1</v>
      </c>
      <c r="F67" s="11">
        <f t="shared" si="12"/>
        <v>97.530864197530875</v>
      </c>
      <c r="G67" s="11">
        <f t="shared" si="14"/>
        <v>-14.599999999999909</v>
      </c>
      <c r="H67" s="11">
        <f t="shared" si="13"/>
        <v>-40.399999999999977</v>
      </c>
    </row>
    <row r="68" spans="1:8">
      <c r="A68" s="9" t="s">
        <v>70</v>
      </c>
      <c r="B68" s="10">
        <v>4579.5</v>
      </c>
      <c r="C68" s="10">
        <v>5154.8999999999996</v>
      </c>
      <c r="D68" s="10">
        <v>5149.2</v>
      </c>
      <c r="E68" s="11">
        <v>4761.7</v>
      </c>
      <c r="F68" s="11">
        <f t="shared" si="12"/>
        <v>99.889425595064893</v>
      </c>
      <c r="G68" s="11">
        <f t="shared" si="14"/>
        <v>-5.6999999999998181</v>
      </c>
      <c r="H68" s="11">
        <f t="shared" si="13"/>
        <v>387.5</v>
      </c>
    </row>
    <row r="69" spans="1:8" ht="20.25">
      <c r="A69" s="21" t="s">
        <v>71</v>
      </c>
      <c r="B69" s="7">
        <v>11293.7</v>
      </c>
      <c r="C69" s="7">
        <v>13928</v>
      </c>
      <c r="D69" s="7">
        <v>13928</v>
      </c>
      <c r="E69" s="8">
        <v>16130</v>
      </c>
      <c r="F69" s="8">
        <f t="shared" si="12"/>
        <v>100</v>
      </c>
      <c r="G69" s="8">
        <f t="shared" si="14"/>
        <v>0</v>
      </c>
      <c r="H69" s="8">
        <f t="shared" si="13"/>
        <v>-2202</v>
      </c>
    </row>
    <row r="70" spans="1:8" ht="39">
      <c r="A70" s="9" t="s">
        <v>72</v>
      </c>
      <c r="B70" s="10">
        <v>2405.8000000000002</v>
      </c>
      <c r="C70" s="10">
        <v>3180.2</v>
      </c>
      <c r="D70" s="10">
        <v>3180.2</v>
      </c>
      <c r="E70" s="11">
        <v>5865.6</v>
      </c>
      <c r="F70" s="11">
        <f t="shared" si="12"/>
        <v>100</v>
      </c>
      <c r="G70" s="11">
        <f t="shared" si="14"/>
        <v>0</v>
      </c>
      <c r="H70" s="11">
        <f t="shared" si="13"/>
        <v>-2685.4000000000005</v>
      </c>
    </row>
    <row r="71" spans="1:8" ht="20.25">
      <c r="A71" s="22" t="s">
        <v>73</v>
      </c>
      <c r="B71" s="23">
        <f>B72+B73+B76+B85</f>
        <v>6038.9</v>
      </c>
      <c r="C71" s="23">
        <f>C72+C73+C76+C85</f>
        <v>18355.499999999996</v>
      </c>
      <c r="D71" s="23">
        <f>D72+D73+D76+D85</f>
        <v>18233</v>
      </c>
      <c r="E71" s="23">
        <f>E72+E73+E76+E85</f>
        <v>4823.8999999999996</v>
      </c>
      <c r="F71" s="24">
        <f t="shared" si="12"/>
        <v>99.332625098744259</v>
      </c>
      <c r="G71" s="23">
        <f>G72+G73+G76+G85</f>
        <v>-122.50000000000072</v>
      </c>
      <c r="H71" s="23">
        <f>H72+H73+H76+H85</f>
        <v>13409.099999999997</v>
      </c>
    </row>
    <row r="72" spans="1:8">
      <c r="A72" s="25" t="s">
        <v>74</v>
      </c>
      <c r="B72" s="26">
        <v>1400</v>
      </c>
      <c r="C72" s="26">
        <v>1605</v>
      </c>
      <c r="D72" s="26">
        <v>1603.2</v>
      </c>
      <c r="E72" s="24">
        <v>1676.8</v>
      </c>
      <c r="F72" s="24">
        <f t="shared" si="12"/>
        <v>99.887850467289724</v>
      </c>
      <c r="G72" s="24">
        <f>D72-C72</f>
        <v>-1.7999999999999545</v>
      </c>
      <c r="H72" s="24">
        <f>D72-E72</f>
        <v>-73.599999999999909</v>
      </c>
    </row>
    <row r="73" spans="1:8" ht="39">
      <c r="A73" s="25" t="s">
        <v>75</v>
      </c>
      <c r="B73" s="26">
        <v>150</v>
      </c>
      <c r="C73" s="26">
        <v>1202.2</v>
      </c>
      <c r="D73" s="26">
        <v>1158.9000000000001</v>
      </c>
      <c r="E73" s="24">
        <v>260.2</v>
      </c>
      <c r="F73" s="24">
        <f t="shared" si="12"/>
        <v>96.398269838629176</v>
      </c>
      <c r="G73" s="24">
        <f>D73-C73</f>
        <v>-43.299999999999955</v>
      </c>
      <c r="H73" s="24">
        <f>D73-E73</f>
        <v>898.7</v>
      </c>
    </row>
    <row r="74" spans="1:8" ht="39">
      <c r="A74" s="25" t="s">
        <v>76</v>
      </c>
      <c r="B74" s="26"/>
      <c r="C74" s="26">
        <v>450</v>
      </c>
      <c r="D74" s="26">
        <v>416.7</v>
      </c>
      <c r="E74" s="24"/>
      <c r="F74" s="24">
        <f t="shared" si="12"/>
        <v>92.6</v>
      </c>
      <c r="G74" s="24">
        <f>D74-C74</f>
        <v>-33.300000000000011</v>
      </c>
      <c r="H74" s="24">
        <f>D74-E74</f>
        <v>416.7</v>
      </c>
    </row>
    <row r="75" spans="1:8">
      <c r="A75" s="25" t="s">
        <v>77</v>
      </c>
      <c r="B75" s="26">
        <v>150</v>
      </c>
      <c r="C75" s="26">
        <v>752.2</v>
      </c>
      <c r="D75" s="26">
        <v>742.2</v>
      </c>
      <c r="E75" s="24">
        <v>260.2</v>
      </c>
      <c r="F75" s="24">
        <f t="shared" si="12"/>
        <v>98.67056633873969</v>
      </c>
      <c r="G75" s="24">
        <f>D75-C75</f>
        <v>-10</v>
      </c>
      <c r="H75" s="24">
        <f>D75-E75</f>
        <v>482.00000000000006</v>
      </c>
    </row>
    <row r="76" spans="1:8">
      <c r="A76" s="27" t="s">
        <v>78</v>
      </c>
      <c r="B76" s="26">
        <f>B77+B78+B79+B80+B81+B83</f>
        <v>3286.8</v>
      </c>
      <c r="C76" s="26">
        <f>C77+C78+C79+C80+C81+C83</f>
        <v>12154.199999999999</v>
      </c>
      <c r="D76" s="26">
        <f>D77+D78+D79+D80+D81+D83</f>
        <v>12124.199999999999</v>
      </c>
      <c r="E76" s="26">
        <f>E77+E78+E79+E80+E81+E83</f>
        <v>1659.5</v>
      </c>
      <c r="F76" s="24">
        <f t="shared" si="12"/>
        <v>99.753171743101149</v>
      </c>
      <c r="G76" s="26">
        <f>G77+G78+G79+G80+G81+G83</f>
        <v>-30.000000000000725</v>
      </c>
      <c r="H76" s="26">
        <f>H77+H78+H79+H80+H81+H83</f>
        <v>10464.699999999997</v>
      </c>
    </row>
    <row r="77" spans="1:8">
      <c r="A77" s="27" t="s">
        <v>79</v>
      </c>
      <c r="B77" s="26">
        <v>582.79999999999995</v>
      </c>
      <c r="C77" s="26">
        <v>579.6</v>
      </c>
      <c r="D77" s="26">
        <v>579.6</v>
      </c>
      <c r="E77" s="24"/>
      <c r="F77" s="24">
        <f t="shared" si="12"/>
        <v>100</v>
      </c>
      <c r="G77" s="24">
        <f>D77-C77</f>
        <v>0</v>
      </c>
      <c r="H77" s="24">
        <f t="shared" ref="H77:H90" si="15">D77-E77</f>
        <v>579.6</v>
      </c>
    </row>
    <row r="78" spans="1:8">
      <c r="A78" s="25" t="s">
        <v>80</v>
      </c>
      <c r="B78" s="26">
        <v>1597</v>
      </c>
      <c r="C78" s="26">
        <v>10632</v>
      </c>
      <c r="D78" s="26">
        <v>10631.8</v>
      </c>
      <c r="E78" s="24">
        <v>846.2</v>
      </c>
      <c r="F78" s="24">
        <f t="shared" si="12"/>
        <v>99.998118886380723</v>
      </c>
      <c r="G78" s="24">
        <f>D78-C78</f>
        <v>-0.2000000000007276</v>
      </c>
      <c r="H78" s="24">
        <f t="shared" si="15"/>
        <v>9785.5999999999985</v>
      </c>
    </row>
    <row r="79" spans="1:8">
      <c r="A79" s="25" t="s">
        <v>81</v>
      </c>
      <c r="B79" s="26">
        <v>70.3</v>
      </c>
      <c r="C79" s="26">
        <v>70.3</v>
      </c>
      <c r="D79" s="26">
        <v>68.5</v>
      </c>
      <c r="E79" s="24">
        <v>67.2</v>
      </c>
      <c r="F79" s="24">
        <f t="shared" si="12"/>
        <v>97.439544807965859</v>
      </c>
      <c r="G79" s="24">
        <f>D79-C79</f>
        <v>-1.7999999999999972</v>
      </c>
      <c r="H79" s="24">
        <f t="shared" si="15"/>
        <v>1.2999999999999972</v>
      </c>
    </row>
    <row r="80" spans="1:8">
      <c r="A80" s="25" t="s">
        <v>82</v>
      </c>
      <c r="B80" s="26">
        <v>399.4</v>
      </c>
      <c r="C80" s="26">
        <v>449.4</v>
      </c>
      <c r="D80" s="26">
        <v>421.4</v>
      </c>
      <c r="E80" s="24">
        <v>333.1</v>
      </c>
      <c r="F80" s="24">
        <f t="shared" si="12"/>
        <v>93.769470404984418</v>
      </c>
      <c r="G80" s="24">
        <f>D80-C80</f>
        <v>-28</v>
      </c>
      <c r="H80" s="24">
        <f t="shared" si="15"/>
        <v>88.299999999999955</v>
      </c>
    </row>
    <row r="81" spans="1:8">
      <c r="A81" s="25" t="s">
        <v>83</v>
      </c>
      <c r="B81" s="26">
        <v>50</v>
      </c>
      <c r="C81" s="26"/>
      <c r="D81" s="26"/>
      <c r="E81" s="24"/>
      <c r="F81" s="24"/>
      <c r="G81" s="24">
        <f>D81-C81</f>
        <v>0</v>
      </c>
      <c r="H81" s="24">
        <f t="shared" si="15"/>
        <v>0</v>
      </c>
    </row>
    <row r="82" spans="1:8" ht="58.5" hidden="1">
      <c r="A82" s="25" t="s">
        <v>84</v>
      </c>
      <c r="B82" s="26"/>
      <c r="C82" s="26"/>
      <c r="D82" s="26"/>
      <c r="E82" s="24"/>
      <c r="F82" s="24"/>
      <c r="G82" s="24"/>
      <c r="H82" s="24">
        <f t="shared" si="15"/>
        <v>0</v>
      </c>
    </row>
    <row r="83" spans="1:8" ht="39">
      <c r="A83" s="25" t="s">
        <v>85</v>
      </c>
      <c r="B83" s="26">
        <v>587.29999999999995</v>
      </c>
      <c r="C83" s="26">
        <v>422.9</v>
      </c>
      <c r="D83" s="26">
        <v>422.9</v>
      </c>
      <c r="E83" s="24">
        <v>413</v>
      </c>
      <c r="F83" s="24">
        <f>D83/C83*100</f>
        <v>100</v>
      </c>
      <c r="G83" s="24">
        <f>D83-C83</f>
        <v>0</v>
      </c>
      <c r="H83" s="24">
        <f t="shared" si="15"/>
        <v>9.8999999999999773</v>
      </c>
    </row>
    <row r="84" spans="1:8" ht="156" hidden="1">
      <c r="A84" s="25" t="s">
        <v>86</v>
      </c>
      <c r="B84" s="26"/>
      <c r="C84" s="26"/>
      <c r="D84" s="26"/>
      <c r="E84" s="24"/>
      <c r="F84" s="24"/>
      <c r="G84" s="24"/>
      <c r="H84" s="24">
        <f t="shared" si="15"/>
        <v>0</v>
      </c>
    </row>
    <row r="85" spans="1:8" ht="39">
      <c r="A85" s="25" t="s">
        <v>87</v>
      </c>
      <c r="B85" s="26">
        <v>1202.0999999999999</v>
      </c>
      <c r="C85" s="26">
        <v>3394.1</v>
      </c>
      <c r="D85" s="26">
        <v>3346.7</v>
      </c>
      <c r="E85" s="24">
        <v>1227.4000000000001</v>
      </c>
      <c r="F85" s="24">
        <f t="shared" ref="F85:F90" si="16">D85/C85*100</f>
        <v>98.603458943460708</v>
      </c>
      <c r="G85" s="24">
        <f t="shared" ref="G85:G90" si="17">D85-C85</f>
        <v>-47.400000000000091</v>
      </c>
      <c r="H85" s="24">
        <f t="shared" si="15"/>
        <v>2119.2999999999997</v>
      </c>
    </row>
    <row r="86" spans="1:8" ht="39">
      <c r="A86" s="25" t="s">
        <v>88</v>
      </c>
      <c r="B86" s="26">
        <v>1202.0999999999999</v>
      </c>
      <c r="C86" s="26">
        <v>1348.5</v>
      </c>
      <c r="D86" s="26">
        <v>1301.0999999999999</v>
      </c>
      <c r="E86" s="24">
        <v>1227.4000000000001</v>
      </c>
      <c r="F86" s="24">
        <f t="shared" si="16"/>
        <v>96.484983314794206</v>
      </c>
      <c r="G86" s="24">
        <f t="shared" si="17"/>
        <v>-47.400000000000091</v>
      </c>
      <c r="H86" s="24">
        <f t="shared" si="15"/>
        <v>73.699999999999818</v>
      </c>
    </row>
    <row r="87" spans="1:8" ht="40.5">
      <c r="A87" s="28" t="s">
        <v>89</v>
      </c>
      <c r="B87" s="7">
        <v>352</v>
      </c>
      <c r="C87" s="7">
        <v>307</v>
      </c>
      <c r="D87" s="7">
        <v>307</v>
      </c>
      <c r="E87" s="8">
        <v>364.2</v>
      </c>
      <c r="F87" s="8">
        <f t="shared" si="16"/>
        <v>100</v>
      </c>
      <c r="G87" s="24">
        <f t="shared" si="17"/>
        <v>0</v>
      </c>
      <c r="H87" s="24">
        <f t="shared" si="15"/>
        <v>-57.199999999999989</v>
      </c>
    </row>
    <row r="88" spans="1:8" ht="40.5">
      <c r="A88" s="29" t="s">
        <v>90</v>
      </c>
      <c r="B88" s="7">
        <v>350</v>
      </c>
      <c r="C88" s="7">
        <v>336.2</v>
      </c>
      <c r="D88" s="7">
        <v>336.2</v>
      </c>
      <c r="E88" s="8">
        <v>318.10000000000002</v>
      </c>
      <c r="F88" s="8">
        <f t="shared" si="16"/>
        <v>100</v>
      </c>
      <c r="G88" s="24">
        <f t="shared" si="17"/>
        <v>0</v>
      </c>
      <c r="H88" s="24">
        <f t="shared" si="15"/>
        <v>18.099999999999966</v>
      </c>
    </row>
    <row r="89" spans="1:8" ht="81">
      <c r="A89" s="28" t="s">
        <v>91</v>
      </c>
      <c r="B89" s="7">
        <v>4492.6000000000004</v>
      </c>
      <c r="C89" s="7">
        <v>8833.2000000000007</v>
      </c>
      <c r="D89" s="7">
        <v>8833.2000000000007</v>
      </c>
      <c r="E89" s="8">
        <v>8059.8</v>
      </c>
      <c r="F89" s="8">
        <f t="shared" si="16"/>
        <v>100</v>
      </c>
      <c r="G89" s="24">
        <f t="shared" si="17"/>
        <v>0</v>
      </c>
      <c r="H89" s="24">
        <f t="shared" si="15"/>
        <v>773.40000000000055</v>
      </c>
    </row>
    <row r="90" spans="1:8" ht="20.25">
      <c r="A90" s="30" t="s">
        <v>92</v>
      </c>
      <c r="B90" s="7">
        <f>B38+B50+B51+B56+B63+B69+B71+B87+B88+B89+B61</f>
        <v>260949.80000000002</v>
      </c>
      <c r="C90" s="7">
        <f>C38+C50+C51+C56+C63+C69+C71+C87+C88+C89+C61</f>
        <v>374526.30000000005</v>
      </c>
      <c r="D90" s="7">
        <f>D38+D50+D51+D56+D63+D69+D71+D87+D88+D89+D61</f>
        <v>367222.5</v>
      </c>
      <c r="E90" s="7">
        <f>E38+E50+E51+E56+E63+E69+E71+E87+E88+E89+E61</f>
        <v>303248.10000000003</v>
      </c>
      <c r="F90" s="8">
        <f t="shared" si="16"/>
        <v>98.049856578830358</v>
      </c>
      <c r="G90" s="31">
        <f t="shared" si="17"/>
        <v>-7303.8000000000466</v>
      </c>
      <c r="H90" s="31">
        <f t="shared" si="15"/>
        <v>63974.399999999965</v>
      </c>
    </row>
    <row r="91" spans="1:8">
      <c r="A91" s="30" t="s">
        <v>93</v>
      </c>
      <c r="B91" s="10">
        <f>B36-B90</f>
        <v>-3574.8000000000175</v>
      </c>
      <c r="C91" s="10">
        <f>C36-C90</f>
        <v>-10686.000000000058</v>
      </c>
      <c r="D91" s="10">
        <f>D36-D90</f>
        <v>-3139.2000000000698</v>
      </c>
      <c r="E91" s="10">
        <f>E36-E90</f>
        <v>-9478.5000000000582</v>
      </c>
      <c r="F91" s="32"/>
      <c r="G91" s="32"/>
      <c r="H91" s="32"/>
    </row>
    <row r="92" spans="1:8">
      <c r="A92" s="33"/>
      <c r="B92" s="34"/>
      <c r="C92" s="34"/>
      <c r="D92" s="34"/>
    </row>
    <row r="93" spans="1:8">
      <c r="A93" s="37"/>
      <c r="B93" s="37"/>
      <c r="C93" s="37"/>
      <c r="D93" s="37"/>
      <c r="E93" s="37"/>
      <c r="F93" s="37"/>
      <c r="G93" s="37"/>
      <c r="H93" s="37"/>
    </row>
    <row r="94" spans="1:8">
      <c r="A94" s="33"/>
      <c r="B94" s="34"/>
      <c r="C94" s="34"/>
      <c r="D94" s="34"/>
    </row>
    <row r="95" spans="1:8">
      <c r="A95" s="33"/>
      <c r="B95" s="34"/>
      <c r="C95" s="34"/>
      <c r="D95" s="34"/>
    </row>
    <row r="96" spans="1:8">
      <c r="A96" s="33"/>
      <c r="B96" s="34"/>
      <c r="C96" s="34"/>
      <c r="D96" s="34"/>
    </row>
    <row r="97" spans="1:4">
      <c r="A97" s="33"/>
      <c r="B97" s="34"/>
      <c r="C97" s="34"/>
      <c r="D97" s="34"/>
    </row>
    <row r="98" spans="1:4">
      <c r="A98" s="33"/>
      <c r="B98" s="34"/>
      <c r="C98" s="34"/>
      <c r="D98" s="34"/>
    </row>
    <row r="99" spans="1:4">
      <c r="A99" s="33"/>
      <c r="B99" s="34"/>
      <c r="C99" s="34"/>
      <c r="D99" s="34"/>
    </row>
    <row r="100" spans="1:4">
      <c r="A100" s="33"/>
      <c r="B100" s="34"/>
      <c r="C100" s="34"/>
      <c r="D100" s="34"/>
    </row>
    <row r="101" spans="1:4">
      <c r="A101" s="35"/>
      <c r="B101" s="34"/>
      <c r="C101" s="34"/>
      <c r="D101" s="34"/>
    </row>
    <row r="102" spans="1:4">
      <c r="A102" s="35"/>
      <c r="B102" s="34"/>
      <c r="C102" s="34"/>
      <c r="D102" s="34"/>
    </row>
    <row r="103" spans="1:4">
      <c r="A103" s="35"/>
      <c r="B103" s="34"/>
      <c r="C103" s="34"/>
      <c r="D103" s="34"/>
    </row>
    <row r="104" spans="1:4">
      <c r="A104" s="35"/>
      <c r="B104" s="34"/>
      <c r="C104" s="34"/>
      <c r="D104" s="34"/>
    </row>
    <row r="105" spans="1:4">
      <c r="A105" s="35"/>
      <c r="B105" s="34"/>
      <c r="C105" s="34"/>
      <c r="D105" s="34"/>
    </row>
    <row r="106" spans="1:4">
      <c r="A106" s="35"/>
      <c r="B106" s="34"/>
      <c r="C106" s="34"/>
      <c r="D106" s="34"/>
    </row>
    <row r="107" spans="1:4">
      <c r="A107" s="35"/>
      <c r="B107" s="34"/>
      <c r="C107" s="34"/>
      <c r="D107" s="34"/>
    </row>
    <row r="108" spans="1:4">
      <c r="A108" s="35"/>
      <c r="B108" s="34"/>
      <c r="C108" s="34"/>
      <c r="D108" s="34"/>
    </row>
    <row r="109" spans="1:4">
      <c r="A109" s="35"/>
      <c r="B109" s="34"/>
      <c r="C109" s="34"/>
      <c r="D109" s="34"/>
    </row>
    <row r="110" spans="1:4">
      <c r="A110" s="35"/>
      <c r="B110" s="34"/>
      <c r="C110" s="34"/>
      <c r="D110" s="34"/>
    </row>
    <row r="111" spans="1:4">
      <c r="A111" s="35"/>
      <c r="B111" s="34"/>
      <c r="C111" s="34"/>
      <c r="D111" s="34"/>
    </row>
    <row r="112" spans="1:4">
      <c r="A112" s="35"/>
      <c r="B112" s="34"/>
      <c r="C112" s="34"/>
      <c r="D112" s="34"/>
    </row>
    <row r="113" spans="1:4">
      <c r="A113" s="35"/>
      <c r="B113" s="34"/>
      <c r="C113" s="34"/>
      <c r="D113" s="34"/>
    </row>
    <row r="114" spans="1:4">
      <c r="A114" s="35"/>
      <c r="B114" s="34"/>
      <c r="C114" s="34"/>
      <c r="D114" s="34"/>
    </row>
  </sheetData>
  <mergeCells count="3">
    <mergeCell ref="A3:H3"/>
    <mergeCell ref="A37:H37"/>
    <mergeCell ref="A93:H93"/>
  </mergeCells>
  <pageMargins left="0.78749999999999998" right="0.78749999999999998" top="0.78749999999999998" bottom="0.78749999999999998" header="0.511811023622047" footer="0.511811023622047"/>
  <pageSetup paperSize="9" scale="48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LibreOffice/7.5.1.2$Windows_X86_64 LibreOffice_project/fcbaee479e84c6cd81291587d2ee68cba099e129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13</cp:revision>
  <cp:lastPrinted>2023-03-16T11:32:55Z</cp:lastPrinted>
  <dcterms:created xsi:type="dcterms:W3CDTF">2021-03-19T12:15:04Z</dcterms:created>
  <dcterms:modified xsi:type="dcterms:W3CDTF">2023-03-27T08:44:39Z</dcterms:modified>
  <dc:language>ru-RU</dc:language>
</cp:coreProperties>
</file>